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bras\.OBRAS 2024\Praça São José\Jean\"/>
    </mc:Choice>
  </mc:AlternateContent>
  <bookViews>
    <workbookView xWindow="0" yWindow="0" windowWidth="28800" windowHeight="12435" tabRatio="855"/>
  </bookViews>
  <sheets>
    <sheet name="ORÇAMENTO Preenchimento" sheetId="50" r:id="rId1"/>
  </sheets>
  <externalReferences>
    <externalReference r:id="rId2"/>
  </externalReferences>
  <definedNames>
    <definedName name="_xlnm.Print_Area" localSheetId="0">'ORÇAMENTO Preenchimento'!$A$1:$N$126</definedName>
    <definedName name="BDI.Opcao" hidden="1">[1]DADOS!$F$18</definedName>
    <definedName name="BDI.TipoObra" hidden="1">[1]BDI!$A$138:$A$146</definedName>
    <definedName name="DESONERACAO" hidden="1">IF(OR(Import.Desoneracao="DESONERADO",Import.Desoneracao="SIM"),"SIM","NÃO")</definedName>
    <definedName name="Import.Desoneracao" hidden="1">OFFSET([1]DADOS!$G$18,0,-1)</definedName>
    <definedName name="_xlnm.Print_Titles" localSheetId="0">'ORÇAMENTO Preenchimento'!$1:$5</definedName>
  </definedNames>
  <calcPr calcId="152511"/>
</workbook>
</file>

<file path=xl/calcChain.xml><?xml version="1.0" encoding="utf-8"?>
<calcChain xmlns="http://schemas.openxmlformats.org/spreadsheetml/2006/main">
  <c r="N111" i="50" l="1"/>
  <c r="M59" i="50"/>
  <c r="M60" i="50"/>
  <c r="M61" i="50"/>
  <c r="M62" i="50"/>
  <c r="M63" i="50"/>
  <c r="M64" i="50"/>
  <c r="M65" i="50"/>
  <c r="M66" i="50"/>
  <c r="N66" i="50" s="1"/>
  <c r="L59" i="50"/>
  <c r="L60" i="50"/>
  <c r="L61" i="50"/>
  <c r="L62" i="50"/>
  <c r="L63" i="50"/>
  <c r="L64" i="50"/>
  <c r="L65" i="50"/>
  <c r="L66" i="50"/>
  <c r="I59" i="50"/>
  <c r="I60" i="50"/>
  <c r="I61" i="50"/>
  <c r="I62" i="50"/>
  <c r="I63" i="50"/>
  <c r="I64" i="50"/>
  <c r="I65" i="50"/>
  <c r="I66" i="50"/>
  <c r="K119" i="50" l="1"/>
  <c r="L118" i="50"/>
  <c r="M118" i="50" s="1"/>
  <c r="N118" i="50" s="1"/>
  <c r="L119" i="50"/>
  <c r="M119" i="50" s="1"/>
  <c r="N119" i="50" s="1"/>
  <c r="L120" i="50"/>
  <c r="M120" i="50" s="1"/>
  <c r="N120" i="50" s="1"/>
  <c r="L121" i="50"/>
  <c r="L122" i="50"/>
  <c r="M122" i="50" s="1"/>
  <c r="N122" i="50" s="1"/>
  <c r="L117" i="50"/>
  <c r="M117" i="50" s="1"/>
  <c r="N117" i="50" s="1"/>
  <c r="L98" i="50"/>
  <c r="M98" i="50" s="1"/>
  <c r="N98" i="50" s="1"/>
  <c r="L99" i="50"/>
  <c r="M99" i="50" s="1"/>
  <c r="N99" i="50" s="1"/>
  <c r="L100" i="50"/>
  <c r="M100" i="50" s="1"/>
  <c r="N100" i="50" s="1"/>
  <c r="L101" i="50"/>
  <c r="M101" i="50" s="1"/>
  <c r="N101" i="50" s="1"/>
  <c r="L97" i="50"/>
  <c r="M97" i="50" s="1"/>
  <c r="N97" i="50" s="1"/>
  <c r="K118" i="50"/>
  <c r="K120" i="50"/>
  <c r="K121" i="50"/>
  <c r="K122" i="50"/>
  <c r="K117" i="50"/>
  <c r="K113" i="50"/>
  <c r="I118" i="50"/>
  <c r="I119" i="50"/>
  <c r="I120" i="50"/>
  <c r="I121" i="50"/>
  <c r="I122" i="50"/>
  <c r="I117" i="50"/>
  <c r="I115" i="50"/>
  <c r="K98" i="50"/>
  <c r="K99" i="50"/>
  <c r="K100" i="50"/>
  <c r="K101" i="50"/>
  <c r="K97" i="50"/>
  <c r="I98" i="50"/>
  <c r="I99" i="50"/>
  <c r="I100" i="50"/>
  <c r="I101" i="50"/>
  <c r="I97" i="50"/>
  <c r="I95" i="50"/>
  <c r="L77" i="50"/>
  <c r="M77" i="50" s="1"/>
  <c r="N77" i="50" s="1"/>
  <c r="K77" i="50"/>
  <c r="I77" i="50"/>
  <c r="L71" i="50"/>
  <c r="M71" i="50" s="1"/>
  <c r="N71" i="50" s="1"/>
  <c r="K71" i="50"/>
  <c r="I71" i="50"/>
  <c r="N61" i="50"/>
  <c r="K61" i="50"/>
  <c r="L52" i="50"/>
  <c r="M52" i="50" s="1"/>
  <c r="N52" i="50" s="1"/>
  <c r="K52" i="50"/>
  <c r="I52" i="50"/>
  <c r="L104" i="50"/>
  <c r="M104" i="50" s="1"/>
  <c r="N104" i="50" s="1"/>
  <c r="L105" i="50"/>
  <c r="M105" i="50" s="1"/>
  <c r="N105" i="50" s="1"/>
  <c r="L106" i="50"/>
  <c r="M106" i="50" s="1"/>
  <c r="N106" i="50" s="1"/>
  <c r="L107" i="50"/>
  <c r="M107" i="50" s="1"/>
  <c r="N107" i="50" s="1"/>
  <c r="L108" i="50"/>
  <c r="K104" i="50"/>
  <c r="K105" i="50"/>
  <c r="K106" i="50"/>
  <c r="K107" i="50"/>
  <c r="K108" i="50"/>
  <c r="K109" i="50"/>
  <c r="I104" i="50"/>
  <c r="I105" i="50"/>
  <c r="I106" i="50"/>
  <c r="I107" i="50"/>
  <c r="I108" i="50"/>
  <c r="I109" i="50"/>
  <c r="L114" i="50"/>
  <c r="M114" i="50" s="1"/>
  <c r="L115" i="50"/>
  <c r="M115" i="50" s="1"/>
  <c r="N115" i="50" s="1"/>
  <c r="K114" i="50"/>
  <c r="K115" i="50"/>
  <c r="I114" i="50"/>
  <c r="L109" i="50"/>
  <c r="M109" i="50" s="1"/>
  <c r="N109" i="50" s="1"/>
  <c r="L110" i="50"/>
  <c r="M110" i="50" s="1"/>
  <c r="N110" i="50" s="1"/>
  <c r="L111" i="50"/>
  <c r="M111" i="50" s="1"/>
  <c r="K110" i="50"/>
  <c r="K111" i="50"/>
  <c r="I110" i="50"/>
  <c r="I111" i="50"/>
  <c r="L89" i="50"/>
  <c r="M89" i="50" s="1"/>
  <c r="N89" i="50" s="1"/>
  <c r="L90" i="50"/>
  <c r="M90" i="50" s="1"/>
  <c r="N90" i="50" s="1"/>
  <c r="L91" i="50"/>
  <c r="M91" i="50" s="1"/>
  <c r="N91" i="50" s="1"/>
  <c r="L92" i="50"/>
  <c r="M92" i="50" s="1"/>
  <c r="N92" i="50" s="1"/>
  <c r="L93" i="50"/>
  <c r="M93" i="50" s="1"/>
  <c r="N93" i="50" s="1"/>
  <c r="L94" i="50"/>
  <c r="M94" i="50" s="1"/>
  <c r="N94" i="50" s="1"/>
  <c r="L95" i="50"/>
  <c r="M95" i="50" s="1"/>
  <c r="N95" i="50" s="1"/>
  <c r="K89" i="50"/>
  <c r="K90" i="50"/>
  <c r="K91" i="50"/>
  <c r="K92" i="50"/>
  <c r="K93" i="50"/>
  <c r="K94" i="50"/>
  <c r="K95" i="50"/>
  <c r="I89" i="50"/>
  <c r="I90" i="50"/>
  <c r="I91" i="50"/>
  <c r="I92" i="50"/>
  <c r="I93" i="50"/>
  <c r="I94" i="50"/>
  <c r="L81" i="50"/>
  <c r="M81" i="50" s="1"/>
  <c r="N81" i="50" s="1"/>
  <c r="L82" i="50"/>
  <c r="M82" i="50" s="1"/>
  <c r="N82" i="50" s="1"/>
  <c r="L83" i="50"/>
  <c r="M83" i="50" s="1"/>
  <c r="N83" i="50" s="1"/>
  <c r="L84" i="50"/>
  <c r="M84" i="50" s="1"/>
  <c r="N84" i="50" s="1"/>
  <c r="L85" i="50"/>
  <c r="M85" i="50" s="1"/>
  <c r="N85" i="50" s="1"/>
  <c r="L86" i="50"/>
  <c r="M86" i="50" s="1"/>
  <c r="N86" i="50" s="1"/>
  <c r="K81" i="50"/>
  <c r="K82" i="50"/>
  <c r="K83" i="50"/>
  <c r="K84" i="50"/>
  <c r="K85" i="50"/>
  <c r="K86" i="50"/>
  <c r="I81" i="50"/>
  <c r="I82" i="50"/>
  <c r="I83" i="50"/>
  <c r="I84" i="50"/>
  <c r="I85" i="50"/>
  <c r="I86" i="50"/>
  <c r="L75" i="50"/>
  <c r="M75" i="50" s="1"/>
  <c r="N75" i="50" s="1"/>
  <c r="L76" i="50"/>
  <c r="M76" i="50" s="1"/>
  <c r="N76" i="50" s="1"/>
  <c r="L78" i="50"/>
  <c r="M78" i="50" s="1"/>
  <c r="N78" i="50" s="1"/>
  <c r="K75" i="50"/>
  <c r="K76" i="50"/>
  <c r="K78" i="50"/>
  <c r="I75" i="50"/>
  <c r="I76" i="50"/>
  <c r="I78" i="50"/>
  <c r="L69" i="50"/>
  <c r="M69" i="50" s="1"/>
  <c r="N69" i="50" s="1"/>
  <c r="L70" i="50"/>
  <c r="M70" i="50" s="1"/>
  <c r="N70" i="50" s="1"/>
  <c r="L72" i="50"/>
  <c r="M72" i="50" s="1"/>
  <c r="N72" i="50" s="1"/>
  <c r="K69" i="50"/>
  <c r="K70" i="50"/>
  <c r="K72" i="50"/>
  <c r="I69" i="50"/>
  <c r="I70" i="50"/>
  <c r="I72" i="50"/>
  <c r="L50" i="50"/>
  <c r="M50" i="50" s="1"/>
  <c r="N50" i="50" s="1"/>
  <c r="L51" i="50"/>
  <c r="M51" i="50" s="1"/>
  <c r="N51" i="50" s="1"/>
  <c r="L53" i="50"/>
  <c r="M53" i="50" s="1"/>
  <c r="N53" i="50" s="1"/>
  <c r="L54" i="50"/>
  <c r="M54" i="50" s="1"/>
  <c r="N54" i="50" s="1"/>
  <c r="L55" i="50"/>
  <c r="M55" i="50" s="1"/>
  <c r="N55" i="50" s="1"/>
  <c r="L56" i="50"/>
  <c r="M56" i="50" s="1"/>
  <c r="N56" i="50" s="1"/>
  <c r="K50" i="50"/>
  <c r="K51" i="50"/>
  <c r="K53" i="50"/>
  <c r="K54" i="50"/>
  <c r="K55" i="50"/>
  <c r="K56" i="50"/>
  <c r="I50" i="50"/>
  <c r="I51" i="50"/>
  <c r="I53" i="50"/>
  <c r="I54" i="50"/>
  <c r="I55" i="50"/>
  <c r="I56" i="50"/>
  <c r="K49" i="50"/>
  <c r="K66" i="50"/>
  <c r="L42" i="50"/>
  <c r="M42" i="50" s="1"/>
  <c r="N42" i="50" s="1"/>
  <c r="L43" i="50"/>
  <c r="M43" i="50" s="1"/>
  <c r="N43" i="50" s="1"/>
  <c r="L44" i="50"/>
  <c r="M44" i="50" s="1"/>
  <c r="N44" i="50" s="1"/>
  <c r="L45" i="50"/>
  <c r="M45" i="50" s="1"/>
  <c r="N45" i="50" s="1"/>
  <c r="L46" i="50"/>
  <c r="M46" i="50" s="1"/>
  <c r="N46" i="50" s="1"/>
  <c r="L47" i="50"/>
  <c r="M47" i="50" s="1"/>
  <c r="N47" i="50" s="1"/>
  <c r="K42" i="50"/>
  <c r="K43" i="50"/>
  <c r="K44" i="50"/>
  <c r="K45" i="50"/>
  <c r="K46" i="50"/>
  <c r="K47" i="50"/>
  <c r="I42" i="50"/>
  <c r="I43" i="50"/>
  <c r="I44" i="50"/>
  <c r="I45" i="50"/>
  <c r="I46" i="50"/>
  <c r="I47" i="50"/>
  <c r="L30" i="50"/>
  <c r="M30" i="50" s="1"/>
  <c r="N30" i="50" s="1"/>
  <c r="L31" i="50"/>
  <c r="M31" i="50" s="1"/>
  <c r="N31" i="50" s="1"/>
  <c r="L32" i="50"/>
  <c r="M32" i="50" s="1"/>
  <c r="N32" i="50" s="1"/>
  <c r="L33" i="50"/>
  <c r="M33" i="50" s="1"/>
  <c r="N33" i="50" s="1"/>
  <c r="L34" i="50"/>
  <c r="M34" i="50" s="1"/>
  <c r="N34" i="50" s="1"/>
  <c r="L35" i="50"/>
  <c r="M35" i="50" s="1"/>
  <c r="N35" i="50" s="1"/>
  <c r="L36" i="50"/>
  <c r="M36" i="50" s="1"/>
  <c r="N36" i="50" s="1"/>
  <c r="L37" i="50"/>
  <c r="M37" i="50" s="1"/>
  <c r="N37" i="50" s="1"/>
  <c r="L38" i="50"/>
  <c r="M38" i="50" s="1"/>
  <c r="N38" i="50" s="1"/>
  <c r="L39" i="50"/>
  <c r="M39" i="50" s="1"/>
  <c r="N39" i="50" s="1"/>
  <c r="K30" i="50"/>
  <c r="K31" i="50"/>
  <c r="K32" i="50"/>
  <c r="K33" i="50"/>
  <c r="K34" i="50"/>
  <c r="K35" i="50"/>
  <c r="K36" i="50"/>
  <c r="K37" i="50"/>
  <c r="K38" i="50"/>
  <c r="K39" i="50"/>
  <c r="I30" i="50"/>
  <c r="I31" i="50"/>
  <c r="I32" i="50"/>
  <c r="I33" i="50"/>
  <c r="I34" i="50"/>
  <c r="I35" i="50"/>
  <c r="I36" i="50"/>
  <c r="I37" i="50"/>
  <c r="I38" i="50"/>
  <c r="I39" i="50"/>
  <c r="I29" i="50"/>
  <c r="L15" i="50"/>
  <c r="M15" i="50" s="1"/>
  <c r="N15" i="50" s="1"/>
  <c r="L16" i="50"/>
  <c r="M16" i="50" s="1"/>
  <c r="N16" i="50" s="1"/>
  <c r="L17" i="50"/>
  <c r="M17" i="50" s="1"/>
  <c r="N17" i="50" s="1"/>
  <c r="L18" i="50"/>
  <c r="M18" i="50" s="1"/>
  <c r="N18" i="50" s="1"/>
  <c r="L19" i="50"/>
  <c r="M19" i="50" s="1"/>
  <c r="N19" i="50" s="1"/>
  <c r="L20" i="50"/>
  <c r="M20" i="50" s="1"/>
  <c r="N20" i="50" s="1"/>
  <c r="L21" i="50"/>
  <c r="M21" i="50" s="1"/>
  <c r="N21" i="50" s="1"/>
  <c r="L22" i="50"/>
  <c r="M22" i="50" s="1"/>
  <c r="N22" i="50" s="1"/>
  <c r="L23" i="50"/>
  <c r="M23" i="50" s="1"/>
  <c r="N23" i="50" s="1"/>
  <c r="L24" i="50"/>
  <c r="M24" i="50" s="1"/>
  <c r="N24" i="50" s="1"/>
  <c r="L25" i="50"/>
  <c r="M25" i="50" s="1"/>
  <c r="N25" i="50" s="1"/>
  <c r="L26" i="50"/>
  <c r="M26" i="50" s="1"/>
  <c r="N26" i="50" s="1"/>
  <c r="L27" i="50"/>
  <c r="M27" i="50" s="1"/>
  <c r="N27" i="50" s="1"/>
  <c r="L14" i="50"/>
  <c r="M14" i="50" s="1"/>
  <c r="N14" i="50" s="1"/>
  <c r="K15" i="50"/>
  <c r="K16" i="50"/>
  <c r="K17" i="50"/>
  <c r="K18" i="50"/>
  <c r="K19" i="50"/>
  <c r="K20" i="50"/>
  <c r="K21" i="50"/>
  <c r="K22" i="50"/>
  <c r="K23" i="50"/>
  <c r="K24" i="50"/>
  <c r="K25" i="50"/>
  <c r="K26" i="50"/>
  <c r="K27" i="50"/>
  <c r="K14" i="50"/>
  <c r="I15" i="50"/>
  <c r="I16" i="50"/>
  <c r="I17" i="50"/>
  <c r="I18" i="50"/>
  <c r="I19" i="50"/>
  <c r="I20" i="50"/>
  <c r="I21" i="50"/>
  <c r="I22" i="50"/>
  <c r="I23" i="50"/>
  <c r="I24" i="50"/>
  <c r="I25" i="50"/>
  <c r="I26" i="50"/>
  <c r="I27" i="50"/>
  <c r="I14" i="50"/>
  <c r="L8" i="50"/>
  <c r="M8" i="50" s="1"/>
  <c r="N8" i="50" s="1"/>
  <c r="L9" i="50"/>
  <c r="M9" i="50" s="1"/>
  <c r="N9" i="50" s="1"/>
  <c r="M10" i="50"/>
  <c r="N10" i="50" s="1"/>
  <c r="L11" i="50"/>
  <c r="M11" i="50" s="1"/>
  <c r="N11" i="50" s="1"/>
  <c r="L12" i="50"/>
  <c r="M12" i="50" s="1"/>
  <c r="N12" i="50" s="1"/>
  <c r="K8" i="50"/>
  <c r="K9" i="50"/>
  <c r="K11" i="50"/>
  <c r="K12" i="50"/>
  <c r="K7" i="50"/>
  <c r="I11" i="50"/>
  <c r="I8" i="50"/>
  <c r="I9" i="50"/>
  <c r="I10" i="50"/>
  <c r="I7" i="50"/>
  <c r="M121" i="50" l="1"/>
  <c r="N121" i="50" s="1"/>
  <c r="N116" i="50" s="1"/>
  <c r="N96" i="50"/>
  <c r="M108" i="50"/>
  <c r="N108" i="50" s="1"/>
  <c r="N114" i="50"/>
  <c r="N13" i="50"/>
  <c r="N65" i="50" l="1"/>
  <c r="K65" i="50"/>
  <c r="N64" i="50"/>
  <c r="K64" i="50"/>
  <c r="N63" i="50"/>
  <c r="K63" i="50"/>
  <c r="L113" i="50" l="1"/>
  <c r="I113" i="50"/>
  <c r="L41" i="50"/>
  <c r="M41" i="50" s="1"/>
  <c r="N41" i="50" s="1"/>
  <c r="N40" i="50" s="1"/>
  <c r="K41" i="50"/>
  <c r="I41" i="50"/>
  <c r="M113" i="50" l="1"/>
  <c r="N113" i="50" s="1"/>
  <c r="N112" i="50" s="1"/>
  <c r="L80" i="50"/>
  <c r="M80" i="50" s="1"/>
  <c r="N80" i="50" s="1"/>
  <c r="N79" i="50" s="1"/>
  <c r="K80" i="50"/>
  <c r="I80" i="50"/>
  <c r="L88" i="50"/>
  <c r="M88" i="50" s="1"/>
  <c r="N88" i="50" s="1"/>
  <c r="N87" i="50" s="1"/>
  <c r="K88" i="50"/>
  <c r="I88" i="50"/>
  <c r="L74" i="50"/>
  <c r="M74" i="50" s="1"/>
  <c r="N74" i="50" s="1"/>
  <c r="N73" i="50" s="1"/>
  <c r="K74" i="50"/>
  <c r="I74" i="50"/>
  <c r="L68" i="50"/>
  <c r="M68" i="50" s="1"/>
  <c r="N68" i="50" s="1"/>
  <c r="N67" i="50" s="1"/>
  <c r="K68" i="50"/>
  <c r="I68" i="50"/>
  <c r="N62" i="50"/>
  <c r="K62" i="50"/>
  <c r="N60" i="50"/>
  <c r="K60" i="50"/>
  <c r="N59" i="50"/>
  <c r="K59" i="50"/>
  <c r="L58" i="50"/>
  <c r="M58" i="50" s="1"/>
  <c r="N58" i="50" s="1"/>
  <c r="K58" i="50"/>
  <c r="I58" i="50"/>
  <c r="K29" i="50"/>
  <c r="L29" i="50"/>
  <c r="M29" i="50" s="1"/>
  <c r="N29" i="50" s="1"/>
  <c r="N28" i="50" s="1"/>
  <c r="N57" i="50" l="1"/>
  <c r="L103" i="50"/>
  <c r="M103" i="50" s="1"/>
  <c r="N103" i="50" s="1"/>
  <c r="N102" i="50" s="1"/>
  <c r="K103" i="50"/>
  <c r="I103" i="50"/>
  <c r="I124" i="50" l="1"/>
  <c r="L49" i="50"/>
  <c r="M49" i="50" s="1"/>
  <c r="I49" i="50"/>
  <c r="N49" i="50" l="1"/>
  <c r="N48" i="50" s="1"/>
  <c r="L124" i="50"/>
  <c r="M124" i="50" s="1"/>
  <c r="N124" i="50" s="1"/>
  <c r="N123" i="50" s="1"/>
  <c r="K124" i="50"/>
  <c r="L7" i="50"/>
  <c r="M7" i="50" s="1"/>
  <c r="N7" i="50" s="1"/>
  <c r="N6" i="50" s="1"/>
  <c r="N127" i="50" l="1"/>
  <c r="L125" i="50"/>
  <c r="M3" i="50" s="1"/>
</calcChain>
</file>

<file path=xl/sharedStrings.xml><?xml version="1.0" encoding="utf-8"?>
<sst xmlns="http://schemas.openxmlformats.org/spreadsheetml/2006/main" count="573" uniqueCount="238">
  <si>
    <t>ITEM</t>
  </si>
  <si>
    <t>SERVIÇO</t>
  </si>
  <si>
    <t>UNID.</t>
  </si>
  <si>
    <t>QUANT.</t>
  </si>
  <si>
    <t>1.</t>
  </si>
  <si>
    <t>SUBTOTAL</t>
  </si>
  <si>
    <t>MATERIAL</t>
  </si>
  <si>
    <t>Valor Unitário</t>
  </si>
  <si>
    <t>MÃO DE OBRA</t>
  </si>
  <si>
    <t>m2</t>
  </si>
  <si>
    <t>Código</t>
  </si>
  <si>
    <t>SINAPI</t>
  </si>
  <si>
    <t>m3</t>
  </si>
  <si>
    <t>TOTAL COM BDI</t>
  </si>
  <si>
    <t>Preço unit. Mat. + M.O. com BDI</t>
  </si>
  <si>
    <t>Refer.</t>
  </si>
  <si>
    <t>TOTAL:</t>
  </si>
  <si>
    <t>Preço unit. Mat. + M.O. sem BDI</t>
  </si>
  <si>
    <t>m</t>
  </si>
  <si>
    <t>1.1</t>
  </si>
  <si>
    <t>VALOR TOTAL DA OBRA:</t>
  </si>
  <si>
    <t>kg</t>
  </si>
  <si>
    <t>SINAPI-I</t>
  </si>
  <si>
    <t>Composição</t>
  </si>
  <si>
    <t>3.1</t>
  </si>
  <si>
    <t>mês</t>
  </si>
  <si>
    <t>3.</t>
  </si>
  <si>
    <t>LIMPEZA DA OBRA</t>
  </si>
  <si>
    <t>1.2</t>
  </si>
  <si>
    <t>3.2</t>
  </si>
  <si>
    <t>4.</t>
  </si>
  <si>
    <t>2.6</t>
  </si>
  <si>
    <t>HASTE DE ATERRAMENTO 5/8  PARA SPDA - FORNECIMENTO E INSTALAÇÃO.</t>
  </si>
  <si>
    <t>APLICAÇÃO DE FUNDO SELADOR ACRÍLICO EM PAREDES, UMA DEMÃO.</t>
  </si>
  <si>
    <t>SERVIÇOS PRELIMINARES</t>
  </si>
  <si>
    <t>INSTALAÇÕES ELÉTRICAS</t>
  </si>
  <si>
    <t>3.3</t>
  </si>
  <si>
    <t>3.7</t>
  </si>
  <si>
    <t>3.8</t>
  </si>
  <si>
    <t>3.9</t>
  </si>
  <si>
    <t>4.1</t>
  </si>
  <si>
    <t>4.2</t>
  </si>
  <si>
    <t>4.3</t>
  </si>
  <si>
    <t>4.4</t>
  </si>
  <si>
    <t>4.5</t>
  </si>
  <si>
    <t>5.</t>
  </si>
  <si>
    <t>5.2</t>
  </si>
  <si>
    <t>6.</t>
  </si>
  <si>
    <t>6.1</t>
  </si>
  <si>
    <t>6.2</t>
  </si>
  <si>
    <t>7.</t>
  </si>
  <si>
    <t>8.1</t>
  </si>
  <si>
    <t>8.2</t>
  </si>
  <si>
    <t>9.1</t>
  </si>
  <si>
    <t>9.2</t>
  </si>
  <si>
    <t>9.3</t>
  </si>
  <si>
    <t>9.4</t>
  </si>
  <si>
    <t>9.5</t>
  </si>
  <si>
    <t>11.1</t>
  </si>
  <si>
    <t>11.4</t>
  </si>
  <si>
    <t>BDI</t>
  </si>
  <si>
    <t>BDI 1</t>
  </si>
  <si>
    <t>BDI 2</t>
  </si>
  <si>
    <t>B.D.I. 1 (%):</t>
  </si>
  <si>
    <t>B.D.I. 2 (%):</t>
  </si>
  <si>
    <t>1.6</t>
  </si>
  <si>
    <t>CARGA, MANOBRA E DESCARGA DE SOLOS E MATERIAIS GRANULARES EM CAMINHÃO BASCULANTE 10 M³ - CARGA COM ESCAVADEIRA HIDRÁULICA (CAÇAMBA DE 1,20 M³ / 155 HP) E DESCARGA LIVRE (UNIDADE: M3).</t>
  </si>
  <si>
    <t>2.1</t>
  </si>
  <si>
    <t>TEXTURA ACRÍLICA, APLICAÇÃO MANUAL EM PAREDE, UMA DEMÃO.</t>
  </si>
  <si>
    <t>7.5</t>
  </si>
  <si>
    <t xml:space="preserve"> BDI 1</t>
  </si>
  <si>
    <t>ENTRADA DE ENERGIA ELÉTRICA, AÉREA, BIFÁSICA, COM CAIXA DE EMBUTIR, CABO DE 10 MM2 E DISJUNTOR DIN 50A (NÃO INCLUSO O POSTE DE CONCRETO).</t>
  </si>
  <si>
    <t>QUADRO DE DISTRIBUIÇÃO DE ENERGIA EM PVC, DE EMBUTIR, SEM BARRAMENTO, PARA 3 DISJUNTORES - FORNECIMENTO E INSTALAÇÃO.</t>
  </si>
  <si>
    <t xml:space="preserve">ALVENARIA DE VEDAÇÃO DE BLOCOS CERÂMICOS FURADOS NA HORIZONTAL DE 11,5X19X19 CM (ESPESSURA 11,5 CM) E ARGAMASSA DE ASSENTAMENTO COM PREPARO EM BETONEIRA. </t>
  </si>
  <si>
    <t>3.4</t>
  </si>
  <si>
    <t>3.5</t>
  </si>
  <si>
    <t>3.6</t>
  </si>
  <si>
    <t>3.10</t>
  </si>
  <si>
    <t>8.5</t>
  </si>
  <si>
    <t>8.</t>
  </si>
  <si>
    <t>9.</t>
  </si>
  <si>
    <r>
      <t xml:space="preserve">PREFEITURA MUNICIPAL DE RIO DAS ANTAS
</t>
    </r>
    <r>
      <rPr>
        <b/>
        <sz val="11.5"/>
        <rFont val="Corbel Light"/>
        <family val="2"/>
      </rPr>
      <t>SECRETARIA DE DESENVOLVIMENTO, INDÚSTRIA, COMÉRCIO, TURISMO E PLANEJAMENTO</t>
    </r>
  </si>
  <si>
    <t>m3xkm</t>
  </si>
  <si>
    <t>unid.</t>
  </si>
  <si>
    <t>12.1</t>
  </si>
  <si>
    <t>101560</t>
  </si>
  <si>
    <t>EXECUÇÃO DE PASSEIO EM PISO INTERTRAVADO, COM BLOCO RETANGULAR COLORIDO (VERMELHO) DE 20 X 10 CM, ESPESSURA 6 CM.</t>
  </si>
  <si>
    <t xml:space="preserve">BANCOS CANTEIROS </t>
  </si>
  <si>
    <t>ACADEMIA AR LIVRE</t>
  </si>
  <si>
    <t xml:space="preserve">SINAPI </t>
  </si>
  <si>
    <t xml:space="preserve">JARDINAGEM </t>
  </si>
  <si>
    <t xml:space="preserve">unid. </t>
  </si>
  <si>
    <t>COTAÇÃO</t>
  </si>
  <si>
    <t>h</t>
  </si>
  <si>
    <t>2.</t>
  </si>
  <si>
    <t>10.</t>
  </si>
  <si>
    <t>11.</t>
  </si>
  <si>
    <t>12.</t>
  </si>
  <si>
    <t>13.</t>
  </si>
  <si>
    <t>14.</t>
  </si>
  <si>
    <t>1.4</t>
  </si>
  <si>
    <t>1.5</t>
  </si>
  <si>
    <t>2.2</t>
  </si>
  <si>
    <t>2.3</t>
  </si>
  <si>
    <t>2.4</t>
  </si>
  <si>
    <t>2.5</t>
  </si>
  <si>
    <t>2.7</t>
  </si>
  <si>
    <t>2.8</t>
  </si>
  <si>
    <t>2.9</t>
  </si>
  <si>
    <t>2.10</t>
  </si>
  <si>
    <t>2.11</t>
  </si>
  <si>
    <t>2.12</t>
  </si>
  <si>
    <t>2.13</t>
  </si>
  <si>
    <t>5.1</t>
  </si>
  <si>
    <t>5.3</t>
  </si>
  <si>
    <t>5.5</t>
  </si>
  <si>
    <t>6.3</t>
  </si>
  <si>
    <t>6.5</t>
  </si>
  <si>
    <t>7.1</t>
  </si>
  <si>
    <t>7.2</t>
  </si>
  <si>
    <t>7.3</t>
  </si>
  <si>
    <t>8.3</t>
  </si>
  <si>
    <t>9.6</t>
  </si>
  <si>
    <t>9.7</t>
  </si>
  <si>
    <t>10.1</t>
  </si>
  <si>
    <t>10.2</t>
  </si>
  <si>
    <t>10.3</t>
  </si>
  <si>
    <t>10.4</t>
  </si>
  <si>
    <t>10.5</t>
  </si>
  <si>
    <t>10.6</t>
  </si>
  <si>
    <t>10.7</t>
  </si>
  <si>
    <t>10.8</t>
  </si>
  <si>
    <t>11.2</t>
  </si>
  <si>
    <t>11.5</t>
  </si>
  <si>
    <t>11.6</t>
  </si>
  <si>
    <t>12.2</t>
  </si>
  <si>
    <t>12.3</t>
  </si>
  <si>
    <t>12.4</t>
  </si>
  <si>
    <t>12.5</t>
  </si>
  <si>
    <t>12.6</t>
  </si>
  <si>
    <t>12.7</t>
  </si>
  <si>
    <t>13.1</t>
  </si>
  <si>
    <t>13.2</t>
  </si>
  <si>
    <t>13.3</t>
  </si>
  <si>
    <t>14.1</t>
  </si>
  <si>
    <t>14.2</t>
  </si>
  <si>
    <t>14.3</t>
  </si>
  <si>
    <t>14.4</t>
  </si>
  <si>
    <t>14.5</t>
  </si>
  <si>
    <t>14.6</t>
  </si>
  <si>
    <t>15.</t>
  </si>
  <si>
    <t>15.1</t>
  </si>
  <si>
    <t>4.6</t>
  </si>
  <si>
    <t>4.7</t>
  </si>
  <si>
    <t>ESCAVAÇÃO MANUAL DE VALA COM PROFUNDIDADE MENOR OU IGUAL A 1,30 M.</t>
  </si>
  <si>
    <t>12.8</t>
  </si>
  <si>
    <t>12.9</t>
  </si>
  <si>
    <t>3.11</t>
  </si>
  <si>
    <t>DISJUNTOR MONOPOLAR TIPO NEMA, CORRENTE NOMINAL DE 35 ATÉ 50A - FORNECIMENTO E INSTALAÇÃO.</t>
  </si>
  <si>
    <t>TOMADA MÉDIA DE EMBUTIR (2 MÓDULOS), 2P+T 20 A, SEM SUPORTE E SEM PLACA - FORNECIMENTO E INSTALAÇÃO.</t>
  </si>
  <si>
    <t>2.14</t>
  </si>
  <si>
    <t>ESTACA BROCA DE CONCRETO, DIÂMETRO DE 25CM, ESCAVAÇÃO MANUAL COM TRADO CONCHA, COM ARMADURA DE ARRANQUE.</t>
  </si>
  <si>
    <t>1.7</t>
  </si>
  <si>
    <t>LOCAÇÃO CONVENCIONAL DE OBRA, UTILIZANDO GABARITO DE TÁBUAS CORRIDAS PONTA LETADAS A CADA 2,00M - 2 UTILIZAÇÕES.</t>
  </si>
  <si>
    <t>5.6</t>
  </si>
  <si>
    <t>5.7</t>
  </si>
  <si>
    <t>5.8</t>
  </si>
  <si>
    <t>6.6</t>
  </si>
  <si>
    <t>6.7</t>
  </si>
  <si>
    <t>6.8</t>
  </si>
  <si>
    <t>MURETA ENTRADA ENERGIA 150X150cm</t>
  </si>
  <si>
    <t>PISOS</t>
  </si>
  <si>
    <t xml:space="preserve">VIGAS BALDRAMES - ENTORNO </t>
  </si>
  <si>
    <t xml:space="preserve">VIGAS BALDRAMES - QUADRA DE AREIA </t>
  </si>
  <si>
    <t>VIGAS BALDRAMES - CANTEIROS</t>
  </si>
  <si>
    <t xml:space="preserve">VIGAS BALDRAMES - BANCO CANTEIROS </t>
  </si>
  <si>
    <t>CANTEIROS PARA ÁRVORES</t>
  </si>
  <si>
    <t xml:space="preserve">QUADRA DE AREIA </t>
  </si>
  <si>
    <t>MOBILIÁRIO URBANO</t>
  </si>
  <si>
    <t>LOCACAO DE CONTAINER 2,30 X 6,00 M, ALT. 2,50 M.</t>
  </si>
  <si>
    <t>REGULARIZAÇÃO E COMPACTAÇÃO DE SUBLEITO DE SOLO  PREDOMINANTEMENTE ARGILOSO.</t>
  </si>
  <si>
    <t>TRANSPORTE COM CAMINHÃO BASCULANTE DE 10 M³, EM VIA URBANA PAVIMENTADA, ADICIONAL PARA DMT EXCEDENTE A 30 KM (UNIDADE: M3XKM).</t>
  </si>
  <si>
    <t xml:space="preserve">ESCAVAÇÃO MANUAL DE VALA COM PROFUNDIDADE MENOR OU IGUAL A 1,30 M. </t>
  </si>
  <si>
    <t>FABRICAÇÃO, MONTAGEM E DESMONTAGEM DE FÔRMA PARA VIGA BALDRAME, EM CHAPA DE MADEIRA COMPENSADA RESINADA.</t>
  </si>
  <si>
    <t>ARMAÇÃO DE BLOCO, VIGA BALDRAME OU SAPATA UTILIZANDO AÇO CA-50 DE 10 MM.</t>
  </si>
  <si>
    <t>CONCRETAGEM DE VIGAS BALDRAMES, FCK 30 MPA, COM USO DE BOMBA  LANÇAMENTO, ADENSAMENTO E ACABAMENTO.</t>
  </si>
  <si>
    <t>CHAPISCO APLICADO EM ALVENARIA, COM COLHER DE PEDREIRO.  ARGAMASSA TRAÇO 1:3 COM PREPARO EM BETONEIRA 400L.</t>
  </si>
  <si>
    <t>EMBOÇO OU MASSA ÚNICA EM ARGAMASSA TRAÇO 1:2:8, PREPARO MECÂNICO COM BETONEIRA 400 L, APLICADA MANUALMENTE, ESPESSURA DE 25 MM.</t>
  </si>
  <si>
    <t>APLICAÇÃO MANUAL DE PINTURA COM TINTA LÁTEX ACRÍLICA, DUAS DEMÃOS.</t>
  </si>
  <si>
    <t xml:space="preserve">LUMINÁRIA DE LED PARA ILUMINAÇÃO PÚBLICA, DE 138 W ATÉ 180 W - FORNECIMENTO E INSTALAÇÃO. </t>
  </si>
  <si>
    <t>RELÉ FOTOELÉTRICO PARA COMANDO DE ILUMINAÇÃO EXTERNA 1000 W - FORNECIMENTO E INSTALAÇÃO.</t>
  </si>
  <si>
    <t xml:space="preserve">POSTE DE AÇO CONICO CONTÍNUO CURVO DUPLO, ENGASTADO, H=9M, INCLUSIVE LUMINÁRIAS, SEM LÂMPADAS - FORNECIMENTO E INSTALACAO. </t>
  </si>
  <si>
    <t xml:space="preserve">CABO DE COBRE FLEXÍVEL ISOLADO, 10 MM², 0,6/1,0 KV, PARA REDE AÉREA DE DISTRIBUIÇÃO DE ENERGIA ELÉTRICA DE BAIXA TENSÃO - FORNECIMENTO E INSTALAÇÃO. </t>
  </si>
  <si>
    <t>CABO DE COBRE FLEXÍVEL ISOLADO, 6 MM², ANTI-CHAMA 0,6/1,0 KV - FORNECIMENTO E INSTALAÇÃO.</t>
  </si>
  <si>
    <t>ELETRODUTO FLEXÍVEL CORRUGADO, PEAD,1.1/4"  - FORNECIMENTO E INSTALAÇÃO.</t>
  </si>
  <si>
    <t>CAIXA ENTERRADA ELÉTRICA RETANGULAR, EM CONCRETO PRÉ-MOLDADO, FUNDO COM BRITA, DIMENSÕES INTERNAS: 0,4X0,4X0,5 M.</t>
  </si>
  <si>
    <t xml:space="preserve">ASSENTAMENTO DE GUIA (MEIO-FIO) EM TRECHO RETO, CONFECCIONADA EM CONCRETO PRÉ-FABRICADO, DIMENSÕES 100X15X13X30 CM (COMPRIMENTO X BASE INFERIOR X BA SE SUPERIOR X ALTURA). </t>
  </si>
  <si>
    <t>EXECUÇÃO DE PASSEIO EM PISO INTERTRAVADO, COM BLOCO RETANGULAR COR NATURAL M2 DE 20 X 10 CM, ESPESSURA 6 CM - PASSEIO QUADRA DE AREIA.</t>
  </si>
  <si>
    <t>EXECUÇÃO DE PASSEIO EM PISO INTERTRAVADO, COM BLOCO RETANGULAR COR NATURAL M2 DE 20 X 10 CM, ESPESSURA 6 CM2 - PASSEIO BANCOS CANTEIROS.</t>
  </si>
  <si>
    <t>EXECUÇÃO DE PASSEIO EM PISO INTERTRAVADO, COM BLOCO RETANGULAR COR NATURAL M2 DE 20 X 10 CM, ESPESSURA 6 CM - ACADEMIA AR LIVRE.</t>
  </si>
  <si>
    <t>EXECUÇÃO DE PASSEIO (CALÇADA) OU PISO DE CONCRETO COM CONCRETO MOLDADO IN LOCO, USINADO C25, ACABAMENTO CONVENCIONAL, NÃO ARMADO - PISO PLAYGROUND.</t>
  </si>
  <si>
    <t xml:space="preserve">EXECUÇÃO DE PASSEIO (CALÇADA) OU PISO DE CONCRETO COM CONCRETO MOLDADO IN LOCO, USINADO C25, ACABAMENTO CONVENCIONAL, NÃO ARMADO - PISO BANCOS. </t>
  </si>
  <si>
    <t>CONCRETAGEM DE VIGAS BALDRAMES, FCK 30 MPA, COM USO DE BOMBA  LANÇAMENTO, ADENSAMENTO E ACABAMENTO - h=0,60m.</t>
  </si>
  <si>
    <t>CONCRETAGEM DE VIGAS BALDRAMES, FCK 30 MPA, COM USO DE BOMBA  LANÇAMENTO, ADENSAMENTO E ACABAMENTO - h=0,40m.</t>
  </si>
  <si>
    <t>TERRA VEGETAL (GRANEL).</t>
  </si>
  <si>
    <t>EXECUÇÃO DE PASSEIO (CALÇADA) OU PISO DE CONCRETO COM CONCRETO MOLDADO IN LOCO, USINADO C25, ACABAMENTO CONVENCIONAL, NÃO ARMADO - LAJE BANCO.</t>
  </si>
  <si>
    <t>LASTRO COM MATERIAL GRANULAR (PEDRA BRITADA N.2), APLICADO EM PISOS OU LAJES SOBRE SOLO, ESPESSURA DE *10 CM* - ENCHIMENTO.</t>
  </si>
  <si>
    <t xml:space="preserve">INSTALAÇÃO DE PLACA ORIENTATIVA SOBRE EXERCÍCIOS, 2,00M X 1,00M, EM TUBO DE AÇO CARBONO - PARA ACADEMIA AO AR LIVRE / ACADEMIA DA TERCEIRA IDADE - A TI, INSTALADO SOBRE PISO DE CONCRETO EXISTENTE. </t>
  </si>
  <si>
    <t>SIMULADOR DE REMO INDIVIDUAL, EM TUBO DE ACO CARBONO, PINTURA NO PROCESSO ELETROSTATICO - EQUIPAMENTO DE GINASTICA PARA ACADEMIA AO AR LIVRE / ACADEMIA DA TERCEIRA IDADE - ATI.</t>
  </si>
  <si>
    <t>SIMULADOR DE CAMINHADA TRIPLO, EM TUBO DE ACO CARBONO, PINTURA NO PROCESSO ELETROSTATICO - EQUIPAMENTO DE GINASTICA PARA ACADEMIA AO AR LIVRE / ACADEMIA DA TERCEIRA IDADE - ATI.</t>
  </si>
  <si>
    <t>SURF DUPLO, EM TUBO DE ACO CARBONO, PINTURA NO PROCESSO ELETROSTATICO EQUIPAMENTO DE GINASTICA PARA ACADEMIA AO AR LIVRE / ACADEMIA DA TERCEIRA IDADE - ATI.</t>
  </si>
  <si>
    <t>ROTACAO VERTICAL DUPLO, EM TUBO DE ACO CARBONO, PINTURA NO PROCESSO ELETROSTATICO - EQUIPAMENTO DE GINASTICA PARA ACADEMIA AO AR LIVRE / ACADEMIA DA TERCEIRA IDADE - ATI.</t>
  </si>
  <si>
    <t>ESCAVAÇÃO MECANIZADA DE VALA COM PROF. ATÉ 1,5 M (MÉDIA ENTRE MONTANTE E JUSANTE/UMA COMPOSIÇÃO POR TRECHO) COM RETROESCAVADEIRA (0,26 M3 /88 HP), LARG. DE 0,8 M A 1,5 M, EM SOLO DE 2A CATEGORIA, EM LOCAIS COM BAIXO NÍVEL DE INTERFERÊNCIA.</t>
  </si>
  <si>
    <t>LASTRO COM MATERIAL GRANULAR (PÓ DE PEDRA), APLICADO EM PISOS OU LAJES SOBRE SOLO, ESPESSURA DE *10 CM*.</t>
  </si>
  <si>
    <t xml:space="preserve">LASTRO COM MATERIAL GRANULAR (AREIA MÉDIA), APLICADO EM PISOS OU LAJES SOB M3 RE SOLO, ESPESSURA DE *15CM*. </t>
  </si>
  <si>
    <t>ALAMBRADO PARA QUADRA POLIESPORTIVA, ESTRUTURADO POR TUBOS DE AÇO GALVANIZADO, COM COSTURA, DIN 2440, DIÂMETRO2'', ESPESSURA 3,65MM, COM TELA DE ARAME GALVANIZADO, FIO 10 BWG E MALHA QUADRADA 5X5CM.</t>
  </si>
  <si>
    <t>REDE PARA COBERTURA E LATERAIS FIO 2MM, POLIETILENO, COM TRATAMENTO RESISTENTE A RAIOS ULTRAVIOLETAS U.V.A. ABERTURA DA MALHA 15X15CM.</t>
  </si>
  <si>
    <t>CONJUNTO PARA FUTSAL COM PAR DE TRAVES OFICIAIS DE 3,00 X 2,00 M EM TUBO DE ACO GALVANIZADO 3" COM REQUADROS EM TUBO DE 1", PINTURA EM PRIMER COM TINTA  ESMALTE SINTETICO E REDES DE POLIETILENO FIO 4 MM.</t>
  </si>
  <si>
    <t>PLAYGROUND/PARQUE INFANTIL. ESTRUTURA EM MADEIRA PLÁSTICA.</t>
  </si>
  <si>
    <t>LIXEIRA DUPLA, COM CAPACIDADE VOLUMETRICA DE 60L*, FABRICADA EM TUBO DE ACO CARBONO, CESTOS EM CHAPA DE ACO E PINTURA NO PROCESSO ELETROSTATICO - PA RA ACADEMIA AO AR LIVRE / ACADEMIA DA TERCEIRA IDADE - ATI.</t>
  </si>
  <si>
    <t xml:space="preserve">INSTALAÇÃO DE BANCO METÁLICO COM ENCOSTO, 1,60 M DE COMPRIMENTO, EM TUBO DE AÇO CARBONO COM PINTURA ELETROSTÁTICA, SOBRE PISO DE CONCRETO EXISTENTE. </t>
  </si>
  <si>
    <t xml:space="preserve">PLANTIO DE GRAMA ESMERALDA OU SÃO CARLOS OU CURITIBANA, EM PLACAS. </t>
  </si>
  <si>
    <t>PLANTIO DE PALMEIRA COM ALTURA DE MUDA MENOR OU IGUAL A 2,00 M - PALMEIRA ARECA.</t>
  </si>
  <si>
    <t>MUDA DE ARBUSTO FLORIFERO, CLUSIA/GARDENIA/MOREIA BRANCA/ AZALEIA OU EQUIVALENTE DA REGIAO, H= *50 A 70* CM - MOREIA BRANCA.</t>
  </si>
  <si>
    <t>MUDA DE ARBUSTO, PINGO DE OURO/ VIOLETEIRA, H = *10 A 20* CM.</t>
  </si>
  <si>
    <t xml:space="preserve">JARDINEIRO (HORISTA).  </t>
  </si>
  <si>
    <t>AUXILIAR DE SERVICOS GERAIS (HORISTA).</t>
  </si>
  <si>
    <t>LIMPEZA FINAL DA OBRA.</t>
  </si>
  <si>
    <t>6.9</t>
  </si>
  <si>
    <t>RODAFORRO EM PVC, PARA FORRO DE PVC, COMPRIMENTO 6 M.</t>
  </si>
  <si>
    <t>JUNÇÃO DUPLA DE PVC, SÉRIE NORMAL, PARA ESGOTO PREDIAL, DN 100 X 100 X 100 MM, INSTALADA EM DRENO - FORNECIMENTO E INSTALAÇÃO.</t>
  </si>
  <si>
    <t>ARMAÇÃO DE PILAR OU VIGA DE ESTRUTURA CONVENCIONAL DE CONCRETO ARMADO UTIL IZANDO AÇO CA-60 DE 5,0 MM - MONTAGEM.</t>
  </si>
  <si>
    <t>POSTE DE CONCRETO ARMADO, EXTENSAO DE 9,00 M, RESISTENCIA DE 150 DAN - PADRÃO CELESC.</t>
  </si>
  <si>
    <t xml:space="preserve">COTAÇÃO </t>
  </si>
  <si>
    <t>FORNECIMENTO E INSTALAÇÃO DE PLACA DE OBRA COM CHAPA GALVANIZADA E ESTRUTURA DE MADEIRA</t>
  </si>
  <si>
    <t>DRENO PROFUNDO (SEÇÃO 0,50 X 1,50 M), COM TUBO DE PEAD CORRUGADO PERFURADO , DN 100 MM, ENCHIMENTO COM AREIA, COM SELO DE ARGILA.</t>
  </si>
  <si>
    <t>Referência: SINAPI 08/2024 não desonerado; Cotações de mercado</t>
  </si>
  <si>
    <t>PLANILHA ORÇAMENTÁRIA
OBRA: CONSTRUÇÃO DE PRAÇA PRAÇA NILTON KRELLING - BAIRRO SÃO JOSÉ DO RIO PRETO - RIO DAS ANTAS-SC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</si>
</sst>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"/>
      <color theme="1"/>
      <name val="Arial"/>
      <family val="2"/>
    </font>
    <font>
      <b/>
      <sz val="11.5"/>
      <name val="Garamond"/>
      <family val="1"/>
    </font>
    <font>
      <b/>
      <sz val="11.5"/>
      <name val="Corbel Light"/>
      <family val="2"/>
    </font>
    <font>
      <b/>
      <sz val="11.5"/>
      <name val="Arial"/>
      <family val="2"/>
    </font>
    <font>
      <b/>
      <sz val="10.5"/>
      <name val="Arial"/>
      <family val="2"/>
    </font>
    <font>
      <b/>
      <sz val="12"/>
      <name val="Corbe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.5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3.5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2C7A00"/>
      <name val="Arial"/>
      <family val="2"/>
    </font>
    <font>
      <sz val="11"/>
      <color theme="4" tint="-0.249977111117893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3" fillId="0" borderId="0"/>
    <xf numFmtId="44" fontId="5" fillId="4" borderId="2" applyBorder="0">
      <alignment horizontal="center"/>
    </xf>
    <xf numFmtId="43" fontId="2" fillId="0" borderId="0" applyFont="0" applyFill="0" applyBorder="0" applyAlignment="0" applyProtection="0"/>
  </cellStyleXfs>
  <cellXfs count="88">
    <xf numFmtId="0" fontId="0" fillId="0" borderId="0" xfId="0"/>
    <xf numFmtId="0" fontId="4" fillId="0" borderId="0" xfId="0" applyFont="1" applyAlignment="1">
      <alignment horizontal="left" vertical="center"/>
    </xf>
    <xf numFmtId="0" fontId="4" fillId="4" borderId="0" xfId="0" applyFont="1" applyFill="1" applyAlignment="1">
      <alignment horizontal="center" vertical="center"/>
    </xf>
    <xf numFmtId="44" fontId="4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6" fillId="7" borderId="1" xfId="0" applyFont="1" applyFill="1" applyBorder="1" applyAlignment="1">
      <alignment vertical="center" wrapText="1"/>
    </xf>
    <xf numFmtId="0" fontId="18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right" vertical="center"/>
    </xf>
    <xf numFmtId="0" fontId="17" fillId="7" borderId="1" xfId="0" applyFont="1" applyFill="1" applyBorder="1" applyAlignment="1">
      <alignment vertical="center" wrapText="1"/>
    </xf>
    <xf numFmtId="44" fontId="17" fillId="7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right" vertical="center"/>
    </xf>
    <xf numFmtId="0" fontId="11" fillId="6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7" fillId="7" borderId="1" xfId="0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wrapText="1"/>
    </xf>
    <xf numFmtId="0" fontId="21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 applyProtection="1">
      <alignment horizontal="center" vertical="center"/>
      <protection locked="0"/>
    </xf>
    <xf numFmtId="2" fontId="21" fillId="0" borderId="1" xfId="0" applyNumberFormat="1" applyFont="1" applyBorder="1" applyAlignment="1" applyProtection="1">
      <alignment horizontal="center" vertical="center"/>
      <protection locked="0"/>
    </xf>
    <xf numFmtId="44" fontId="21" fillId="0" borderId="1" xfId="1" applyFont="1" applyBorder="1" applyAlignment="1" applyProtection="1">
      <alignment horizontal="center" vertical="center"/>
      <protection locked="0"/>
    </xf>
    <xf numFmtId="44" fontId="21" fillId="0" borderId="1" xfId="1" applyFont="1" applyBorder="1" applyAlignment="1" applyProtection="1">
      <alignment horizontal="center" vertical="center"/>
    </xf>
    <xf numFmtId="44" fontId="21" fillId="0" borderId="1" xfId="1" applyFont="1" applyBorder="1" applyAlignment="1" applyProtection="1">
      <alignment horizontal="left" vertical="center"/>
    </xf>
    <xf numFmtId="44" fontId="21" fillId="8" borderId="1" xfId="1" applyNumberFormat="1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44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44" fontId="20" fillId="0" borderId="0" xfId="0" applyNumberFormat="1" applyFont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21" fillId="4" borderId="1" xfId="0" applyNumberFormat="1" applyFont="1" applyFill="1" applyBorder="1" applyAlignment="1" applyProtection="1">
      <alignment horizontal="center" vertical="center"/>
      <protection locked="0"/>
    </xf>
    <xf numFmtId="44" fontId="21" fillId="0" borderId="1" xfId="1" applyFont="1" applyFill="1" applyBorder="1" applyAlignment="1" applyProtection="1">
      <alignment horizontal="center" vertical="center"/>
      <protection locked="0"/>
    </xf>
    <xf numFmtId="44" fontId="21" fillId="0" borderId="1" xfId="1" applyFont="1" applyFill="1" applyBorder="1" applyAlignment="1" applyProtection="1">
      <alignment horizontal="center" vertical="center"/>
    </xf>
    <xf numFmtId="0" fontId="21" fillId="4" borderId="1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44" fontId="22" fillId="0" borderId="0" xfId="0" applyNumberFormat="1" applyFont="1" applyAlignment="1">
      <alignment horizontal="center" vertical="center"/>
    </xf>
    <xf numFmtId="0" fontId="23" fillId="4" borderId="0" xfId="0" applyFont="1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44" fontId="23" fillId="0" borderId="0" xfId="0" applyNumberFormat="1" applyFont="1" applyAlignment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17" fillId="7" borderId="1" xfId="0" applyFont="1" applyFill="1" applyBorder="1" applyAlignment="1">
      <alignment horizontal="left" vertical="center" wrapText="1"/>
    </xf>
    <xf numFmtId="0" fontId="21" fillId="7" borderId="1" xfId="0" applyFont="1" applyFill="1" applyBorder="1" applyAlignment="1" applyProtection="1">
      <alignment horizontal="center" vertical="center"/>
      <protection locked="0"/>
    </xf>
    <xf numFmtId="2" fontId="21" fillId="7" borderId="1" xfId="0" applyNumberFormat="1" applyFont="1" applyFill="1" applyBorder="1" applyAlignment="1" applyProtection="1">
      <alignment horizontal="center" vertical="center"/>
      <protection locked="0"/>
    </xf>
    <xf numFmtId="44" fontId="21" fillId="7" borderId="1" xfId="1" applyFont="1" applyFill="1" applyBorder="1" applyAlignment="1" applyProtection="1">
      <alignment horizontal="center" vertical="center"/>
      <protection locked="0"/>
    </xf>
    <xf numFmtId="44" fontId="21" fillId="7" borderId="1" xfId="1" applyFont="1" applyFill="1" applyBorder="1" applyAlignment="1" applyProtection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44" fontId="21" fillId="7" borderId="1" xfId="1" applyNumberFormat="1" applyFont="1" applyFill="1" applyBorder="1" applyAlignment="1" applyProtection="1">
      <alignment horizontal="left" vertical="center"/>
    </xf>
    <xf numFmtId="2" fontId="21" fillId="0" borderId="1" xfId="2" applyNumberFormat="1" applyFont="1" applyBorder="1" applyAlignment="1" applyProtection="1">
      <alignment horizontal="center" vertical="center"/>
      <protection locked="0"/>
    </xf>
    <xf numFmtId="0" fontId="20" fillId="0" borderId="0" xfId="0" applyFont="1" applyAlignment="1">
      <alignment horizontal="left" vertical="center"/>
    </xf>
    <xf numFmtId="0" fontId="20" fillId="0" borderId="0" xfId="0" applyFont="1"/>
    <xf numFmtId="0" fontId="20" fillId="0" borderId="0" xfId="0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17" fillId="7" borderId="1" xfId="0" applyFont="1" applyFill="1" applyBorder="1" applyAlignment="1">
      <alignment vertical="center"/>
    </xf>
    <xf numFmtId="0" fontId="16" fillId="7" borderId="1" xfId="0" applyFont="1" applyFill="1" applyBorder="1" applyAlignment="1">
      <alignment vertical="center"/>
    </xf>
    <xf numFmtId="0" fontId="21" fillId="0" borderId="1" xfId="0" applyFont="1" applyBorder="1" applyAlignment="1">
      <alignment wrapText="1"/>
    </xf>
    <xf numFmtId="2" fontId="21" fillId="0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center" wrapText="1"/>
    </xf>
    <xf numFmtId="0" fontId="21" fillId="0" borderId="1" xfId="0" applyFont="1" applyBorder="1" applyAlignment="1" applyProtection="1">
      <alignment horizontal="right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17" fillId="4" borderId="1" xfId="0" applyFont="1" applyFill="1" applyBorder="1" applyAlignment="1">
      <alignment horizontal="right" vertical="center"/>
    </xf>
    <xf numFmtId="44" fontId="17" fillId="4" borderId="1" xfId="0" applyNumberFormat="1" applyFont="1" applyFill="1" applyBorder="1" applyAlignment="1">
      <alignment horizontal="left"/>
    </xf>
    <xf numFmtId="0" fontId="17" fillId="7" borderId="1" xfId="0" applyFont="1" applyFill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11" fillId="8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right" vertical="center"/>
    </xf>
    <xf numFmtId="164" fontId="19" fillId="0" borderId="1" xfId="0" applyNumberFormat="1" applyFont="1" applyBorder="1" applyAlignment="1">
      <alignment horizontal="center" vertical="center"/>
    </xf>
    <xf numFmtId="164" fontId="19" fillId="0" borderId="3" xfId="0" applyNumberFormat="1" applyFont="1" applyBorder="1" applyAlignment="1">
      <alignment horizontal="center" vertical="center"/>
    </xf>
  </cellXfs>
  <cellStyles count="10">
    <cellStyle name="Estilo 1" xfId="8"/>
    <cellStyle name="Moeda" xfId="1" builtinId="4"/>
    <cellStyle name="Normal" xfId="0" builtinId="0"/>
    <cellStyle name="Normal 2" xfId="4"/>
    <cellStyle name="Normal 2 2" xfId="5"/>
    <cellStyle name="Normal 3" xfId="3"/>
    <cellStyle name="Normal 4" xfId="7"/>
    <cellStyle name="Porcentagem" xfId="2" builtinId="5"/>
    <cellStyle name="Vírgula 2" xfId="6"/>
    <cellStyle name="Vírgula 3" xfId="9"/>
  </cellStyles>
  <dxfs count="0"/>
  <tableStyles count="0" defaultTableStyle="TableStyleMedium9" defaultPivotStyle="PivotStyleLight16"/>
  <colors>
    <mruColors>
      <color rgb="FFFFFF99"/>
      <color rgb="FF2C7A00"/>
      <color rgb="FFF5DDFF"/>
      <color rgb="FFFFDDF8"/>
      <color rgb="FFCCFF66"/>
      <color rgb="FFFF33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713496</xdr:colOff>
      <xdr:row>0</xdr:row>
      <xdr:rowOff>94249</xdr:rowOff>
    </xdr:from>
    <xdr:to>
      <xdr:col>2</xdr:col>
      <xdr:colOff>224118</xdr:colOff>
      <xdr:row>1</xdr:row>
      <xdr:rowOff>521211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ED336AE0-B39A-4AA9-9BE4-CF9CD5269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3496" y="94249"/>
          <a:ext cx="1001004" cy="1088109"/>
        </a:xfrm>
        <a:prstGeom prst="rect">
          <a:avLst/>
        </a:prstGeom>
      </xdr:spPr>
    </xdr:pic>
    <xdr:clientData/>
  </xdr:twoCellAnchor>
  <xdr:twoCellAnchor>
    <xdr:from>
      <xdr:col>4</xdr:col>
      <xdr:colOff>2976995</xdr:colOff>
      <xdr:row>0</xdr:row>
      <xdr:rowOff>301336</xdr:rowOff>
    </xdr:from>
    <xdr:to>
      <xdr:col>11</xdr:col>
      <xdr:colOff>197427</xdr:colOff>
      <xdr:row>0</xdr:row>
      <xdr:rowOff>301336</xdr:rowOff>
    </xdr:to>
    <xdr:sp macro="" textlink="">
      <xdr:nvSpPr>
        <xdr:cNvPr id="3" name="Conector reto 28"/>
        <xdr:cNvSpPr>
          <a:spLocks noChangeShapeType="1"/>
        </xdr:cNvSpPr>
      </xdr:nvSpPr>
      <xdr:spPr bwMode="auto">
        <a:xfrm>
          <a:off x="5463020" y="301336"/>
          <a:ext cx="6831157" cy="0"/>
        </a:xfrm>
        <a:prstGeom prst="line">
          <a:avLst/>
        </a:prstGeom>
        <a:noFill/>
        <a:ln w="38100" algn="ctr">
          <a:solidFill>
            <a:srgbClr val="54823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3421207</xdr:colOff>
      <xdr:row>0</xdr:row>
      <xdr:rowOff>248516</xdr:rowOff>
    </xdr:from>
    <xdr:to>
      <xdr:col>10</xdr:col>
      <xdr:colOff>647700</xdr:colOff>
      <xdr:row>0</xdr:row>
      <xdr:rowOff>248516</xdr:rowOff>
    </xdr:to>
    <xdr:sp macro="" textlink="">
      <xdr:nvSpPr>
        <xdr:cNvPr id="4" name="Conector reto 27"/>
        <xdr:cNvSpPr>
          <a:spLocks noChangeShapeType="1"/>
        </xdr:cNvSpPr>
      </xdr:nvSpPr>
      <xdr:spPr bwMode="auto">
        <a:xfrm>
          <a:off x="5907232" y="248516"/>
          <a:ext cx="5684693" cy="0"/>
        </a:xfrm>
        <a:prstGeom prst="line">
          <a:avLst/>
        </a:prstGeom>
        <a:noFill/>
        <a:ln w="19050" algn="ctr">
          <a:solidFill>
            <a:srgbClr val="548235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MPARTILHADO\Obras\Pra&#231;a%20Ipomeia\Or&#231;amento%20Pra&#231;a\PLANILHA%20M&#218;LTIPLA%20V3.0.5%20pra&#231;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>
        <row r="18">
          <cell r="F18" t="str">
            <v>NÃO DESONERADO</v>
          </cell>
        </row>
      </sheetData>
      <sheetData sheetId="2"/>
      <sheetData sheetId="3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R140"/>
  <sheetViews>
    <sheetView tabSelected="1" zoomScale="85" zoomScaleNormal="85" zoomScaleSheetLayoutView="100" workbookViewId="0">
      <pane ySplit="5" topLeftCell="A118" activePane="bottomLeft" state="frozen"/>
      <selection pane="bottomLeft" activeCell="G133" sqref="G133"/>
    </sheetView>
  </sheetViews>
  <sheetFormatPr defaultRowHeight="13.5" outlineLevelRow="1" x14ac:dyDescent="0.25"/>
  <cols>
    <col min="1" max="1" width="13" style="15" customWidth="1"/>
    <col min="2" max="2" width="9.42578125" style="16" customWidth="1"/>
    <col min="3" max="3" width="5.85546875" style="15" bestFit="1" customWidth="1"/>
    <col min="4" max="4" width="8.5703125" style="16" customWidth="1"/>
    <col min="5" max="5" width="61" style="16" customWidth="1"/>
    <col min="6" max="6" width="7.5703125" style="16" bestFit="1" customWidth="1"/>
    <col min="7" max="7" width="9.5703125" style="16" bestFit="1" customWidth="1"/>
    <col min="8" max="8" width="14.85546875" style="16" bestFit="1" customWidth="1"/>
    <col min="9" max="9" width="17.85546875" style="16" bestFit="1" customWidth="1"/>
    <col min="10" max="10" width="16" style="16" bestFit="1" customWidth="1"/>
    <col min="11" max="11" width="17.28515625" style="16" bestFit="1" customWidth="1"/>
    <col min="12" max="12" width="17.28515625" style="16" customWidth="1"/>
    <col min="13" max="13" width="18.85546875" style="1" customWidth="1"/>
    <col min="14" max="14" width="22.85546875" style="16" customWidth="1"/>
    <col min="15" max="15" width="7.5703125" style="16" customWidth="1"/>
    <col min="16" max="16" width="19.140625" style="16" customWidth="1"/>
    <col min="17" max="17" width="9.140625" style="16"/>
    <col min="18" max="18" width="22.5703125" style="3" customWidth="1"/>
    <col min="19" max="19" width="14.42578125" style="16" bestFit="1" customWidth="1"/>
    <col min="20" max="16384" width="9.140625" style="16"/>
  </cols>
  <sheetData>
    <row r="1" spans="1:18" ht="51.75" customHeight="1" x14ac:dyDescent="0.25">
      <c r="A1" s="80"/>
      <c r="B1" s="80"/>
      <c r="C1" s="80"/>
      <c r="D1" s="80"/>
      <c r="E1" s="81" t="s">
        <v>81</v>
      </c>
      <c r="F1" s="82"/>
      <c r="G1" s="82"/>
      <c r="H1" s="82"/>
      <c r="I1" s="82"/>
      <c r="J1" s="82"/>
      <c r="K1" s="82"/>
      <c r="L1" s="82"/>
      <c r="M1" s="82"/>
      <c r="N1" s="82"/>
      <c r="O1" s="62"/>
    </row>
    <row r="2" spans="1:18" ht="43.5" customHeight="1" x14ac:dyDescent="0.25">
      <c r="A2" s="80"/>
      <c r="B2" s="80"/>
      <c r="C2" s="80"/>
      <c r="D2" s="80"/>
      <c r="E2" s="83" t="s">
        <v>237</v>
      </c>
      <c r="F2" s="84"/>
      <c r="G2" s="84"/>
      <c r="H2" s="84"/>
      <c r="I2" s="84"/>
      <c r="J2" s="84"/>
      <c r="K2" s="84"/>
      <c r="L2" s="84"/>
      <c r="M2" s="84"/>
      <c r="N2" s="84"/>
      <c r="O2" s="62"/>
    </row>
    <row r="3" spans="1:18" ht="19.5" customHeight="1" x14ac:dyDescent="0.25">
      <c r="A3" s="85"/>
      <c r="B3" s="85"/>
      <c r="C3" s="85"/>
      <c r="D3" s="85"/>
      <c r="E3" s="85"/>
      <c r="F3" s="85"/>
      <c r="G3" s="85"/>
      <c r="H3" s="85"/>
      <c r="I3" s="85"/>
      <c r="J3" s="85"/>
      <c r="K3" s="4"/>
      <c r="L3" s="12" t="s">
        <v>16</v>
      </c>
      <c r="M3" s="86">
        <f>L125</f>
        <v>0</v>
      </c>
      <c r="N3" s="87"/>
      <c r="O3" s="62"/>
      <c r="P3" s="61"/>
    </row>
    <row r="4" spans="1:18" x14ac:dyDescent="0.25">
      <c r="A4" s="76" t="s">
        <v>15</v>
      </c>
      <c r="B4" s="76" t="s">
        <v>10</v>
      </c>
      <c r="C4" s="79" t="s">
        <v>60</v>
      </c>
      <c r="D4" s="76" t="s">
        <v>0</v>
      </c>
      <c r="E4" s="76" t="s">
        <v>1</v>
      </c>
      <c r="F4" s="76" t="s">
        <v>2</v>
      </c>
      <c r="G4" s="76" t="s">
        <v>3</v>
      </c>
      <c r="H4" s="77" t="s">
        <v>6</v>
      </c>
      <c r="I4" s="77"/>
      <c r="J4" s="78" t="s">
        <v>8</v>
      </c>
      <c r="K4" s="78"/>
      <c r="L4" s="75" t="s">
        <v>17</v>
      </c>
      <c r="M4" s="75" t="s">
        <v>14</v>
      </c>
      <c r="N4" s="74" t="s">
        <v>13</v>
      </c>
      <c r="O4" s="62"/>
    </row>
    <row r="5" spans="1:18" ht="30" customHeight="1" x14ac:dyDescent="0.25">
      <c r="A5" s="76"/>
      <c r="B5" s="76"/>
      <c r="C5" s="79"/>
      <c r="D5" s="76"/>
      <c r="E5" s="76"/>
      <c r="F5" s="76"/>
      <c r="G5" s="76"/>
      <c r="H5" s="10" t="s">
        <v>7</v>
      </c>
      <c r="I5" s="14" t="s">
        <v>5</v>
      </c>
      <c r="J5" s="11" t="s">
        <v>7</v>
      </c>
      <c r="K5" s="13" t="s">
        <v>5</v>
      </c>
      <c r="L5" s="75"/>
      <c r="M5" s="75"/>
      <c r="N5" s="74"/>
      <c r="O5" s="62"/>
    </row>
    <row r="6" spans="1:18" ht="15" x14ac:dyDescent="0.25">
      <c r="A6" s="63"/>
      <c r="B6" s="63"/>
      <c r="C6" s="6"/>
      <c r="D6" s="7" t="s">
        <v>4</v>
      </c>
      <c r="E6" s="8" t="s">
        <v>34</v>
      </c>
      <c r="F6" s="8"/>
      <c r="G6" s="8"/>
      <c r="H6" s="8"/>
      <c r="I6" s="8"/>
      <c r="J6" s="8"/>
      <c r="K6" s="8"/>
      <c r="L6" s="8"/>
      <c r="M6" s="8"/>
      <c r="N6" s="9">
        <f>SUM(N7:N12)</f>
        <v>0</v>
      </c>
      <c r="O6" s="2"/>
    </row>
    <row r="7" spans="1:18" s="33" customFormat="1" ht="32.25" customHeight="1" outlineLevel="1" x14ac:dyDescent="0.25">
      <c r="A7" s="23" t="s">
        <v>11</v>
      </c>
      <c r="B7" s="23">
        <v>103689</v>
      </c>
      <c r="C7" s="23" t="s">
        <v>61</v>
      </c>
      <c r="D7" s="23" t="s">
        <v>19</v>
      </c>
      <c r="E7" s="24" t="s">
        <v>234</v>
      </c>
      <c r="F7" s="25" t="s">
        <v>9</v>
      </c>
      <c r="G7" s="26">
        <v>2.25</v>
      </c>
      <c r="H7" s="27">
        <v>0</v>
      </c>
      <c r="I7" s="28">
        <f>G7*H7</f>
        <v>0</v>
      </c>
      <c r="J7" s="28">
        <v>0</v>
      </c>
      <c r="K7" s="28">
        <f>J7*G7</f>
        <v>0</v>
      </c>
      <c r="L7" s="28">
        <f t="shared" ref="L7:L12" si="0">H7+J7</f>
        <v>0</v>
      </c>
      <c r="M7" s="29">
        <f t="shared" ref="M7:M12" si="1">ROUND(IF(C7="BDI 1",(1+($H$126/100))*L7,(1+($H$127/100))*L7),2)</f>
        <v>0</v>
      </c>
      <c r="N7" s="30">
        <f>ROUND(M7*G7,2)</f>
        <v>0</v>
      </c>
      <c r="O7" s="31"/>
      <c r="P7" s="32"/>
      <c r="R7" s="32"/>
    </row>
    <row r="8" spans="1:18" s="33" customFormat="1" ht="14.25" outlineLevel="1" x14ac:dyDescent="0.25">
      <c r="A8" s="23" t="s">
        <v>11</v>
      </c>
      <c r="B8" s="23">
        <v>10776</v>
      </c>
      <c r="C8" s="23" t="s">
        <v>62</v>
      </c>
      <c r="D8" s="23" t="s">
        <v>28</v>
      </c>
      <c r="E8" s="24" t="s">
        <v>179</v>
      </c>
      <c r="F8" s="25" t="s">
        <v>25</v>
      </c>
      <c r="G8" s="26">
        <v>3</v>
      </c>
      <c r="H8" s="27">
        <v>0</v>
      </c>
      <c r="I8" s="28">
        <f t="shared" ref="I8:I10" si="2">G8*H8</f>
        <v>0</v>
      </c>
      <c r="J8" s="28">
        <v>0</v>
      </c>
      <c r="K8" s="28">
        <f t="shared" ref="K8:K12" si="3">J8*G8</f>
        <v>0</v>
      </c>
      <c r="L8" s="28">
        <f t="shared" si="0"/>
        <v>0</v>
      </c>
      <c r="M8" s="29">
        <f t="shared" si="1"/>
        <v>0</v>
      </c>
      <c r="N8" s="30">
        <f t="shared" ref="N8:N12" si="4">ROUND(M8*G8,2)</f>
        <v>0</v>
      </c>
      <c r="O8" s="31"/>
      <c r="P8" s="32"/>
      <c r="R8" s="32"/>
    </row>
    <row r="9" spans="1:18" s="33" customFormat="1" ht="44.25" customHeight="1" outlineLevel="1" x14ac:dyDescent="0.25">
      <c r="A9" s="23" t="s">
        <v>11</v>
      </c>
      <c r="B9" s="23">
        <v>99059</v>
      </c>
      <c r="C9" s="23" t="s">
        <v>61</v>
      </c>
      <c r="D9" s="23" t="s">
        <v>100</v>
      </c>
      <c r="E9" s="24" t="s">
        <v>163</v>
      </c>
      <c r="F9" s="25" t="s">
        <v>18</v>
      </c>
      <c r="G9" s="26">
        <v>110</v>
      </c>
      <c r="H9" s="27">
        <v>0</v>
      </c>
      <c r="I9" s="28">
        <f t="shared" si="2"/>
        <v>0</v>
      </c>
      <c r="J9" s="28">
        <v>0</v>
      </c>
      <c r="K9" s="28">
        <f t="shared" si="3"/>
        <v>0</v>
      </c>
      <c r="L9" s="28">
        <f t="shared" si="0"/>
        <v>0</v>
      </c>
      <c r="M9" s="29">
        <f t="shared" si="1"/>
        <v>0</v>
      </c>
      <c r="N9" s="30">
        <f t="shared" si="4"/>
        <v>0</v>
      </c>
      <c r="O9" s="31"/>
      <c r="P9" s="32"/>
      <c r="R9" s="32"/>
    </row>
    <row r="10" spans="1:18" s="33" customFormat="1" ht="33.75" customHeight="1" outlineLevel="1" x14ac:dyDescent="0.25">
      <c r="A10" s="23" t="s">
        <v>11</v>
      </c>
      <c r="B10" s="23">
        <v>100576</v>
      </c>
      <c r="C10" s="23" t="s">
        <v>61</v>
      </c>
      <c r="D10" s="23" t="s">
        <v>101</v>
      </c>
      <c r="E10" s="24" t="s">
        <v>180</v>
      </c>
      <c r="F10" s="25" t="s">
        <v>9</v>
      </c>
      <c r="G10" s="26">
        <v>1981.64</v>
      </c>
      <c r="H10" s="27">
        <v>0</v>
      </c>
      <c r="I10" s="28">
        <f t="shared" si="2"/>
        <v>0</v>
      </c>
      <c r="J10" s="28">
        <v>0</v>
      </c>
      <c r="K10" s="28">
        <v>0</v>
      </c>
      <c r="L10" s="28">
        <v>0</v>
      </c>
      <c r="M10" s="29">
        <f t="shared" si="1"/>
        <v>0</v>
      </c>
      <c r="N10" s="30">
        <f t="shared" si="4"/>
        <v>0</v>
      </c>
      <c r="O10" s="31"/>
      <c r="P10" s="32"/>
      <c r="R10" s="32"/>
    </row>
    <row r="11" spans="1:18" s="33" customFormat="1" ht="58.5" customHeight="1" outlineLevel="1" x14ac:dyDescent="0.25">
      <c r="A11" s="23" t="s">
        <v>11</v>
      </c>
      <c r="B11" s="23">
        <v>100978</v>
      </c>
      <c r="C11" s="23" t="s">
        <v>61</v>
      </c>
      <c r="D11" s="23" t="s">
        <v>65</v>
      </c>
      <c r="E11" s="24" t="s">
        <v>66</v>
      </c>
      <c r="F11" s="25" t="s">
        <v>12</v>
      </c>
      <c r="G11" s="26">
        <v>990.82</v>
      </c>
      <c r="H11" s="27">
        <v>0</v>
      </c>
      <c r="I11" s="28">
        <f>G11*H11</f>
        <v>0</v>
      </c>
      <c r="J11" s="28">
        <v>0</v>
      </c>
      <c r="K11" s="28">
        <f t="shared" si="3"/>
        <v>0</v>
      </c>
      <c r="L11" s="28">
        <f t="shared" si="0"/>
        <v>0</v>
      </c>
      <c r="M11" s="29">
        <f t="shared" si="1"/>
        <v>0</v>
      </c>
      <c r="N11" s="30">
        <f t="shared" si="4"/>
        <v>0</v>
      </c>
      <c r="O11" s="31"/>
      <c r="P11" s="32"/>
      <c r="R11" s="32"/>
    </row>
    <row r="12" spans="1:18" s="33" customFormat="1" ht="45.75" customHeight="1" outlineLevel="1" x14ac:dyDescent="0.25">
      <c r="A12" s="23" t="s">
        <v>11</v>
      </c>
      <c r="B12" s="23">
        <v>93590</v>
      </c>
      <c r="C12" s="23" t="s">
        <v>61</v>
      </c>
      <c r="D12" s="23" t="s">
        <v>162</v>
      </c>
      <c r="E12" s="24" t="s">
        <v>181</v>
      </c>
      <c r="F12" s="25" t="s">
        <v>82</v>
      </c>
      <c r="G12" s="26">
        <v>1981.64</v>
      </c>
      <c r="H12" s="27">
        <v>0</v>
      </c>
      <c r="I12" s="28">
        <v>0</v>
      </c>
      <c r="J12" s="28">
        <v>0</v>
      </c>
      <c r="K12" s="28">
        <f t="shared" si="3"/>
        <v>0</v>
      </c>
      <c r="L12" s="28">
        <f t="shared" si="0"/>
        <v>0</v>
      </c>
      <c r="M12" s="29">
        <f t="shared" si="1"/>
        <v>0</v>
      </c>
      <c r="N12" s="30">
        <f t="shared" si="4"/>
        <v>0</v>
      </c>
      <c r="O12" s="31"/>
      <c r="P12" s="32"/>
      <c r="R12" s="32"/>
    </row>
    <row r="13" spans="1:18" s="35" customFormat="1" ht="15" x14ac:dyDescent="0.25">
      <c r="A13" s="64"/>
      <c r="B13" s="64"/>
      <c r="C13" s="18"/>
      <c r="D13" s="7" t="s">
        <v>94</v>
      </c>
      <c r="E13" s="8" t="s">
        <v>170</v>
      </c>
      <c r="F13" s="5"/>
      <c r="G13" s="5"/>
      <c r="H13" s="5"/>
      <c r="I13" s="5"/>
      <c r="J13" s="5"/>
      <c r="K13" s="5"/>
      <c r="L13" s="5"/>
      <c r="M13" s="5"/>
      <c r="N13" s="9">
        <f>SUM(N14:N27)</f>
        <v>0</v>
      </c>
      <c r="O13" s="34"/>
      <c r="R13" s="36"/>
    </row>
    <row r="14" spans="1:18" s="35" customFormat="1" ht="28.5" outlineLevel="1" x14ac:dyDescent="0.25">
      <c r="A14" s="23" t="s">
        <v>11</v>
      </c>
      <c r="B14" s="37">
        <v>93358</v>
      </c>
      <c r="C14" s="37" t="s">
        <v>61</v>
      </c>
      <c r="D14" s="23" t="s">
        <v>67</v>
      </c>
      <c r="E14" s="24" t="s">
        <v>182</v>
      </c>
      <c r="F14" s="25" t="s">
        <v>12</v>
      </c>
      <c r="G14" s="38">
        <v>0.12</v>
      </c>
      <c r="H14" s="39">
        <v>0</v>
      </c>
      <c r="I14" s="28">
        <f>G14*H14</f>
        <v>0</v>
      </c>
      <c r="J14" s="39">
        <v>0</v>
      </c>
      <c r="K14" s="28">
        <f>J14*G14</f>
        <v>0</v>
      </c>
      <c r="L14" s="28">
        <f>H14+J14</f>
        <v>0</v>
      </c>
      <c r="M14" s="29">
        <f t="shared" ref="M14:M27" si="5">ROUND(IF(C14="BDI 1",(1+($H$126/100))*L14,(1+($H$127/100))*L14),2)</f>
        <v>0</v>
      </c>
      <c r="N14" s="30">
        <f>ROUND(M14*G14,2)</f>
        <v>0</v>
      </c>
      <c r="O14" s="34"/>
      <c r="R14" s="36"/>
    </row>
    <row r="15" spans="1:18" s="35" customFormat="1" ht="42.75" outlineLevel="1" x14ac:dyDescent="0.25">
      <c r="A15" s="23" t="s">
        <v>11</v>
      </c>
      <c r="B15" s="37">
        <v>96542</v>
      </c>
      <c r="C15" s="37" t="s">
        <v>61</v>
      </c>
      <c r="D15" s="23" t="s">
        <v>102</v>
      </c>
      <c r="E15" s="24" t="s">
        <v>183</v>
      </c>
      <c r="F15" s="25" t="s">
        <v>9</v>
      </c>
      <c r="G15" s="38">
        <v>1.32</v>
      </c>
      <c r="H15" s="39">
        <v>0</v>
      </c>
      <c r="I15" s="28">
        <f t="shared" ref="I15:I27" si="6">G15*H15</f>
        <v>0</v>
      </c>
      <c r="J15" s="39">
        <v>0</v>
      </c>
      <c r="K15" s="28">
        <f t="shared" ref="K15:K27" si="7">J15*G15</f>
        <v>0</v>
      </c>
      <c r="L15" s="28">
        <f t="shared" ref="L15:L27" si="8">H15+J15</f>
        <v>0</v>
      </c>
      <c r="M15" s="29">
        <f t="shared" si="5"/>
        <v>0</v>
      </c>
      <c r="N15" s="30">
        <f t="shared" ref="N15:N27" si="9">ROUND(M15*G15,2)</f>
        <v>0</v>
      </c>
      <c r="O15" s="34"/>
      <c r="R15" s="36"/>
    </row>
    <row r="16" spans="1:18" s="35" customFormat="1" ht="28.5" outlineLevel="1" x14ac:dyDescent="0.25">
      <c r="A16" s="23" t="s">
        <v>11</v>
      </c>
      <c r="B16" s="37">
        <v>96546</v>
      </c>
      <c r="C16" s="37" t="s">
        <v>61</v>
      </c>
      <c r="D16" s="23" t="s">
        <v>103</v>
      </c>
      <c r="E16" s="24" t="s">
        <v>184</v>
      </c>
      <c r="F16" s="25" t="s">
        <v>21</v>
      </c>
      <c r="G16" s="38">
        <v>4.4400000000000004</v>
      </c>
      <c r="H16" s="39">
        <v>0</v>
      </c>
      <c r="I16" s="28">
        <f t="shared" si="6"/>
        <v>0</v>
      </c>
      <c r="J16" s="39">
        <v>0</v>
      </c>
      <c r="K16" s="28">
        <f t="shared" si="7"/>
        <v>0</v>
      </c>
      <c r="L16" s="28">
        <f t="shared" si="8"/>
        <v>0</v>
      </c>
      <c r="M16" s="29">
        <f t="shared" si="5"/>
        <v>0</v>
      </c>
      <c r="N16" s="30">
        <f t="shared" si="9"/>
        <v>0</v>
      </c>
      <c r="O16" s="34"/>
      <c r="R16" s="36"/>
    </row>
    <row r="17" spans="1:18" s="35" customFormat="1" ht="42.75" customHeight="1" outlineLevel="1" x14ac:dyDescent="0.25">
      <c r="A17" s="23" t="s">
        <v>11</v>
      </c>
      <c r="B17" s="37">
        <v>92759</v>
      </c>
      <c r="C17" s="37" t="s">
        <v>61</v>
      </c>
      <c r="D17" s="23" t="s">
        <v>104</v>
      </c>
      <c r="E17" s="24" t="s">
        <v>231</v>
      </c>
      <c r="F17" s="25" t="s">
        <v>21</v>
      </c>
      <c r="G17" s="38">
        <v>1.41</v>
      </c>
      <c r="H17" s="39">
        <v>0</v>
      </c>
      <c r="I17" s="28">
        <f t="shared" si="6"/>
        <v>0</v>
      </c>
      <c r="J17" s="39">
        <v>0</v>
      </c>
      <c r="K17" s="28">
        <f t="shared" si="7"/>
        <v>0</v>
      </c>
      <c r="L17" s="28">
        <f t="shared" si="8"/>
        <v>0</v>
      </c>
      <c r="M17" s="29">
        <f t="shared" si="5"/>
        <v>0</v>
      </c>
      <c r="N17" s="30">
        <f t="shared" si="9"/>
        <v>0</v>
      </c>
      <c r="O17" s="34"/>
      <c r="R17" s="36"/>
    </row>
    <row r="18" spans="1:18" s="35" customFormat="1" ht="42.75" outlineLevel="1" x14ac:dyDescent="0.25">
      <c r="A18" s="23" t="s">
        <v>11</v>
      </c>
      <c r="B18" s="37">
        <v>96557</v>
      </c>
      <c r="C18" s="37" t="s">
        <v>61</v>
      </c>
      <c r="D18" s="23" t="s">
        <v>105</v>
      </c>
      <c r="E18" s="24" t="s">
        <v>185</v>
      </c>
      <c r="F18" s="25" t="s">
        <v>12</v>
      </c>
      <c r="G18" s="26">
        <v>0.09</v>
      </c>
      <c r="H18" s="39">
        <v>0</v>
      </c>
      <c r="I18" s="28">
        <f t="shared" si="6"/>
        <v>0</v>
      </c>
      <c r="J18" s="40">
        <v>0</v>
      </c>
      <c r="K18" s="28">
        <f t="shared" si="7"/>
        <v>0</v>
      </c>
      <c r="L18" s="28">
        <f t="shared" si="8"/>
        <v>0</v>
      </c>
      <c r="M18" s="29">
        <f t="shared" si="5"/>
        <v>0</v>
      </c>
      <c r="N18" s="30">
        <f t="shared" si="9"/>
        <v>0</v>
      </c>
      <c r="O18" s="34"/>
      <c r="R18" s="36"/>
    </row>
    <row r="19" spans="1:18" s="35" customFormat="1" ht="57" outlineLevel="1" x14ac:dyDescent="0.25">
      <c r="A19" s="23" t="s">
        <v>11</v>
      </c>
      <c r="B19" s="37">
        <v>103330</v>
      </c>
      <c r="C19" s="37" t="s">
        <v>61</v>
      </c>
      <c r="D19" s="23" t="s">
        <v>31</v>
      </c>
      <c r="E19" s="24" t="s">
        <v>73</v>
      </c>
      <c r="F19" s="25" t="s">
        <v>9</v>
      </c>
      <c r="G19" s="38">
        <v>2.25</v>
      </c>
      <c r="H19" s="39">
        <v>0</v>
      </c>
      <c r="I19" s="28">
        <f t="shared" si="6"/>
        <v>0</v>
      </c>
      <c r="J19" s="39">
        <v>0</v>
      </c>
      <c r="K19" s="28">
        <f t="shared" si="7"/>
        <v>0</v>
      </c>
      <c r="L19" s="28">
        <f t="shared" si="8"/>
        <v>0</v>
      </c>
      <c r="M19" s="29">
        <f t="shared" si="5"/>
        <v>0</v>
      </c>
      <c r="N19" s="30">
        <f t="shared" si="9"/>
        <v>0</v>
      </c>
      <c r="O19" s="34"/>
      <c r="R19" s="36"/>
    </row>
    <row r="20" spans="1:18" s="35" customFormat="1" ht="42.75" outlineLevel="1" x14ac:dyDescent="0.25">
      <c r="A20" s="23" t="s">
        <v>11</v>
      </c>
      <c r="B20" s="37">
        <v>87894</v>
      </c>
      <c r="C20" s="37" t="s">
        <v>61</v>
      </c>
      <c r="D20" s="23" t="s">
        <v>106</v>
      </c>
      <c r="E20" s="24" t="s">
        <v>186</v>
      </c>
      <c r="F20" s="25" t="s">
        <v>9</v>
      </c>
      <c r="G20" s="38">
        <v>4.5</v>
      </c>
      <c r="H20" s="39">
        <v>0</v>
      </c>
      <c r="I20" s="28">
        <f t="shared" si="6"/>
        <v>0</v>
      </c>
      <c r="J20" s="39">
        <v>0</v>
      </c>
      <c r="K20" s="28">
        <f t="shared" si="7"/>
        <v>0</v>
      </c>
      <c r="L20" s="28">
        <f t="shared" si="8"/>
        <v>0</v>
      </c>
      <c r="M20" s="29">
        <f t="shared" si="5"/>
        <v>0</v>
      </c>
      <c r="N20" s="30">
        <f t="shared" si="9"/>
        <v>0</v>
      </c>
      <c r="O20" s="34"/>
      <c r="R20" s="36"/>
    </row>
    <row r="21" spans="1:18" s="35" customFormat="1" ht="42.75" outlineLevel="1" x14ac:dyDescent="0.25">
      <c r="A21" s="23" t="s">
        <v>11</v>
      </c>
      <c r="B21" s="37">
        <v>87775</v>
      </c>
      <c r="C21" s="37" t="s">
        <v>61</v>
      </c>
      <c r="D21" s="23" t="s">
        <v>107</v>
      </c>
      <c r="E21" s="24" t="s">
        <v>187</v>
      </c>
      <c r="F21" s="25" t="s">
        <v>9</v>
      </c>
      <c r="G21" s="38">
        <v>4.5</v>
      </c>
      <c r="H21" s="39">
        <v>0</v>
      </c>
      <c r="I21" s="28">
        <f t="shared" si="6"/>
        <v>0</v>
      </c>
      <c r="J21" s="39">
        <v>0</v>
      </c>
      <c r="K21" s="28">
        <f t="shared" si="7"/>
        <v>0</v>
      </c>
      <c r="L21" s="28">
        <f t="shared" si="8"/>
        <v>0</v>
      </c>
      <c r="M21" s="29">
        <f t="shared" si="5"/>
        <v>0</v>
      </c>
      <c r="N21" s="30">
        <f t="shared" si="9"/>
        <v>0</v>
      </c>
      <c r="O21" s="34"/>
      <c r="R21" s="36"/>
    </row>
    <row r="22" spans="1:18" s="35" customFormat="1" ht="28.5" outlineLevel="1" x14ac:dyDescent="0.25">
      <c r="A22" s="23" t="s">
        <v>11</v>
      </c>
      <c r="B22" s="37">
        <v>88485</v>
      </c>
      <c r="C22" s="37" t="s">
        <v>61</v>
      </c>
      <c r="D22" s="23" t="s">
        <v>108</v>
      </c>
      <c r="E22" s="24" t="s">
        <v>33</v>
      </c>
      <c r="F22" s="25" t="s">
        <v>9</v>
      </c>
      <c r="G22" s="38">
        <v>4.5</v>
      </c>
      <c r="H22" s="39">
        <v>0</v>
      </c>
      <c r="I22" s="28">
        <f t="shared" si="6"/>
        <v>0</v>
      </c>
      <c r="J22" s="39">
        <v>0</v>
      </c>
      <c r="K22" s="28">
        <f t="shared" si="7"/>
        <v>0</v>
      </c>
      <c r="L22" s="28">
        <f t="shared" si="8"/>
        <v>0</v>
      </c>
      <c r="M22" s="29">
        <f t="shared" si="5"/>
        <v>0</v>
      </c>
      <c r="N22" s="30">
        <f t="shared" si="9"/>
        <v>0</v>
      </c>
      <c r="O22" s="34"/>
      <c r="R22" s="36"/>
    </row>
    <row r="23" spans="1:18" s="35" customFormat="1" ht="28.5" outlineLevel="1" x14ac:dyDescent="0.25">
      <c r="A23" s="23" t="s">
        <v>11</v>
      </c>
      <c r="B23" s="37">
        <v>95305</v>
      </c>
      <c r="C23" s="37" t="s">
        <v>61</v>
      </c>
      <c r="D23" s="23" t="s">
        <v>109</v>
      </c>
      <c r="E23" s="24" t="s">
        <v>68</v>
      </c>
      <c r="F23" s="25" t="s">
        <v>9</v>
      </c>
      <c r="G23" s="38">
        <v>4.5</v>
      </c>
      <c r="H23" s="39">
        <v>0</v>
      </c>
      <c r="I23" s="28">
        <f t="shared" si="6"/>
        <v>0</v>
      </c>
      <c r="J23" s="39">
        <v>0</v>
      </c>
      <c r="K23" s="28">
        <f t="shared" si="7"/>
        <v>0</v>
      </c>
      <c r="L23" s="28">
        <f t="shared" si="8"/>
        <v>0</v>
      </c>
      <c r="M23" s="29">
        <f t="shared" si="5"/>
        <v>0</v>
      </c>
      <c r="N23" s="30">
        <f t="shared" si="9"/>
        <v>0</v>
      </c>
      <c r="O23" s="34"/>
      <c r="R23" s="36"/>
    </row>
    <row r="24" spans="1:18" s="35" customFormat="1" ht="28.5" outlineLevel="1" x14ac:dyDescent="0.25">
      <c r="A24" s="23" t="s">
        <v>11</v>
      </c>
      <c r="B24" s="37">
        <v>88489</v>
      </c>
      <c r="C24" s="37" t="s">
        <v>61</v>
      </c>
      <c r="D24" s="23" t="s">
        <v>110</v>
      </c>
      <c r="E24" s="24" t="s">
        <v>188</v>
      </c>
      <c r="F24" s="25" t="s">
        <v>12</v>
      </c>
      <c r="G24" s="38">
        <v>9</v>
      </c>
      <c r="H24" s="39">
        <v>0</v>
      </c>
      <c r="I24" s="28">
        <f t="shared" si="6"/>
        <v>0</v>
      </c>
      <c r="J24" s="39">
        <v>0</v>
      </c>
      <c r="K24" s="28">
        <f t="shared" si="7"/>
        <v>0</v>
      </c>
      <c r="L24" s="28">
        <f t="shared" si="8"/>
        <v>0</v>
      </c>
      <c r="M24" s="29">
        <f t="shared" si="5"/>
        <v>0</v>
      </c>
      <c r="N24" s="30">
        <f t="shared" si="9"/>
        <v>0</v>
      </c>
      <c r="O24" s="34"/>
      <c r="R24" s="36"/>
    </row>
    <row r="25" spans="1:18" s="35" customFormat="1" ht="42.75" outlineLevel="1" x14ac:dyDescent="0.25">
      <c r="A25" s="23" t="s">
        <v>11</v>
      </c>
      <c r="B25" s="41">
        <v>101877</v>
      </c>
      <c r="C25" s="37" t="s">
        <v>61</v>
      </c>
      <c r="D25" s="23" t="s">
        <v>111</v>
      </c>
      <c r="E25" s="24" t="s">
        <v>72</v>
      </c>
      <c r="F25" s="25" t="s">
        <v>83</v>
      </c>
      <c r="G25" s="38">
        <v>1</v>
      </c>
      <c r="H25" s="39">
        <v>0</v>
      </c>
      <c r="I25" s="28">
        <f t="shared" si="6"/>
        <v>0</v>
      </c>
      <c r="J25" s="39">
        <v>0</v>
      </c>
      <c r="K25" s="28">
        <f t="shared" si="7"/>
        <v>0</v>
      </c>
      <c r="L25" s="28">
        <f t="shared" si="8"/>
        <v>0</v>
      </c>
      <c r="M25" s="29">
        <f t="shared" si="5"/>
        <v>0</v>
      </c>
      <c r="N25" s="30">
        <f t="shared" si="9"/>
        <v>0</v>
      </c>
      <c r="O25" s="34"/>
      <c r="R25" s="36"/>
    </row>
    <row r="26" spans="1:18" s="35" customFormat="1" ht="30" customHeight="1" outlineLevel="1" x14ac:dyDescent="0.25">
      <c r="A26" s="23" t="s">
        <v>11</v>
      </c>
      <c r="B26" s="37">
        <v>101891</v>
      </c>
      <c r="C26" s="37" t="s">
        <v>61</v>
      </c>
      <c r="D26" s="23" t="s">
        <v>112</v>
      </c>
      <c r="E26" s="24" t="s">
        <v>158</v>
      </c>
      <c r="F26" s="25" t="s">
        <v>83</v>
      </c>
      <c r="G26" s="38">
        <v>3</v>
      </c>
      <c r="H26" s="39">
        <v>0</v>
      </c>
      <c r="I26" s="28">
        <f t="shared" si="6"/>
        <v>0</v>
      </c>
      <c r="J26" s="39">
        <v>0</v>
      </c>
      <c r="K26" s="28">
        <f t="shared" si="7"/>
        <v>0</v>
      </c>
      <c r="L26" s="28">
        <f t="shared" si="8"/>
        <v>0</v>
      </c>
      <c r="M26" s="29">
        <f t="shared" si="5"/>
        <v>0</v>
      </c>
      <c r="N26" s="30">
        <f t="shared" si="9"/>
        <v>0</v>
      </c>
      <c r="R26" s="36"/>
    </row>
    <row r="27" spans="1:18" s="35" customFormat="1" ht="28.5" customHeight="1" outlineLevel="1" x14ac:dyDescent="0.25">
      <c r="A27" s="23"/>
      <c r="B27" s="37">
        <v>92003</v>
      </c>
      <c r="C27" s="37" t="s">
        <v>61</v>
      </c>
      <c r="D27" s="23" t="s">
        <v>160</v>
      </c>
      <c r="E27" s="24" t="s">
        <v>159</v>
      </c>
      <c r="F27" s="25" t="s">
        <v>83</v>
      </c>
      <c r="G27" s="38">
        <v>1</v>
      </c>
      <c r="H27" s="39">
        <v>0</v>
      </c>
      <c r="I27" s="28">
        <f t="shared" si="6"/>
        <v>0</v>
      </c>
      <c r="J27" s="39">
        <v>0</v>
      </c>
      <c r="K27" s="28">
        <f t="shared" si="7"/>
        <v>0</v>
      </c>
      <c r="L27" s="28">
        <f t="shared" si="8"/>
        <v>0</v>
      </c>
      <c r="M27" s="29">
        <f t="shared" si="5"/>
        <v>0</v>
      </c>
      <c r="N27" s="30">
        <f t="shared" si="9"/>
        <v>0</v>
      </c>
      <c r="R27" s="36"/>
    </row>
    <row r="28" spans="1:18" s="35" customFormat="1" ht="15" x14ac:dyDescent="0.25">
      <c r="A28" s="64"/>
      <c r="B28" s="64"/>
      <c r="C28" s="18"/>
      <c r="D28" s="7" t="s">
        <v>26</v>
      </c>
      <c r="E28" s="8" t="s">
        <v>35</v>
      </c>
      <c r="F28" s="5"/>
      <c r="G28" s="5"/>
      <c r="H28" s="5"/>
      <c r="I28" s="5"/>
      <c r="J28" s="5"/>
      <c r="K28" s="5"/>
      <c r="L28" s="5"/>
      <c r="M28" s="5"/>
      <c r="N28" s="9">
        <f>SUM(N29:N39)</f>
        <v>0</v>
      </c>
      <c r="O28" s="34"/>
      <c r="R28" s="32"/>
    </row>
    <row r="29" spans="1:18" s="35" customFormat="1" ht="42.75" x14ac:dyDescent="0.25">
      <c r="A29" s="23" t="s">
        <v>11</v>
      </c>
      <c r="B29" s="37">
        <v>101501</v>
      </c>
      <c r="C29" s="23" t="s">
        <v>61</v>
      </c>
      <c r="D29" s="23" t="s">
        <v>24</v>
      </c>
      <c r="E29" s="24" t="s">
        <v>71</v>
      </c>
      <c r="F29" s="25" t="s">
        <v>83</v>
      </c>
      <c r="G29" s="38">
        <v>1</v>
      </c>
      <c r="H29" s="39">
        <v>0</v>
      </c>
      <c r="I29" s="28">
        <f>G29*H29</f>
        <v>0</v>
      </c>
      <c r="J29" s="39">
        <v>0</v>
      </c>
      <c r="K29" s="28">
        <f t="shared" ref="K29:K39" si="10">J29*G29</f>
        <v>0</v>
      </c>
      <c r="L29" s="28">
        <f t="shared" ref="L29:L39" si="11">H29+J29</f>
        <v>0</v>
      </c>
      <c r="M29" s="29">
        <f t="shared" ref="M29:M39" si="12">ROUND(IF(C29="BDI 1",(1+($H$126/100))*L29,(1+($H$127/100))*L29),2)</f>
        <v>0</v>
      </c>
      <c r="N29" s="30">
        <f t="shared" ref="N29:N39" si="13">ROUND(M29*G29,2)</f>
        <v>0</v>
      </c>
      <c r="R29" s="32"/>
    </row>
    <row r="30" spans="1:18" s="35" customFormat="1" ht="28.5" x14ac:dyDescent="0.25">
      <c r="A30" s="23" t="s">
        <v>22</v>
      </c>
      <c r="B30" s="37">
        <v>41195</v>
      </c>
      <c r="C30" s="23" t="s">
        <v>62</v>
      </c>
      <c r="D30" s="23" t="s">
        <v>29</v>
      </c>
      <c r="E30" s="24" t="s">
        <v>232</v>
      </c>
      <c r="F30" s="25" t="s">
        <v>83</v>
      </c>
      <c r="G30" s="38">
        <v>1</v>
      </c>
      <c r="H30" s="39">
        <v>0</v>
      </c>
      <c r="I30" s="28">
        <f t="shared" ref="I30:I39" si="14">G30*H30</f>
        <v>0</v>
      </c>
      <c r="J30" s="39">
        <v>0</v>
      </c>
      <c r="K30" s="28">
        <f t="shared" si="10"/>
        <v>0</v>
      </c>
      <c r="L30" s="28">
        <f t="shared" si="11"/>
        <v>0</v>
      </c>
      <c r="M30" s="29">
        <f t="shared" si="12"/>
        <v>0</v>
      </c>
      <c r="N30" s="30">
        <f t="shared" si="13"/>
        <v>0</v>
      </c>
      <c r="R30" s="32"/>
    </row>
    <row r="31" spans="1:18" s="35" customFormat="1" ht="28.5" x14ac:dyDescent="0.25">
      <c r="A31" s="23" t="s">
        <v>11</v>
      </c>
      <c r="B31" s="37">
        <v>101632</v>
      </c>
      <c r="C31" s="23" t="s">
        <v>61</v>
      </c>
      <c r="D31" s="23" t="s">
        <v>36</v>
      </c>
      <c r="E31" s="24" t="s">
        <v>190</v>
      </c>
      <c r="F31" s="25" t="s">
        <v>83</v>
      </c>
      <c r="G31" s="38">
        <v>26</v>
      </c>
      <c r="H31" s="39">
        <v>0</v>
      </c>
      <c r="I31" s="28">
        <f t="shared" si="14"/>
        <v>0</v>
      </c>
      <c r="J31" s="39">
        <v>0</v>
      </c>
      <c r="K31" s="28">
        <f t="shared" si="10"/>
        <v>0</v>
      </c>
      <c r="L31" s="28">
        <f t="shared" si="11"/>
        <v>0</v>
      </c>
      <c r="M31" s="29">
        <f t="shared" si="12"/>
        <v>0</v>
      </c>
      <c r="N31" s="30">
        <f t="shared" si="13"/>
        <v>0</v>
      </c>
      <c r="R31" s="32"/>
    </row>
    <row r="32" spans="1:18" s="35" customFormat="1" ht="33" customHeight="1" x14ac:dyDescent="0.25">
      <c r="A32" s="23" t="s">
        <v>11</v>
      </c>
      <c r="B32" s="37">
        <v>101658</v>
      </c>
      <c r="C32" s="23" t="s">
        <v>61</v>
      </c>
      <c r="D32" s="23" t="s">
        <v>74</v>
      </c>
      <c r="E32" s="24" t="s">
        <v>189</v>
      </c>
      <c r="F32" s="25" t="s">
        <v>83</v>
      </c>
      <c r="G32" s="38">
        <v>26</v>
      </c>
      <c r="H32" s="39">
        <v>0</v>
      </c>
      <c r="I32" s="28">
        <f t="shared" si="14"/>
        <v>0</v>
      </c>
      <c r="J32" s="39">
        <v>0</v>
      </c>
      <c r="K32" s="28">
        <f t="shared" si="10"/>
        <v>0</v>
      </c>
      <c r="L32" s="28">
        <f t="shared" si="11"/>
        <v>0</v>
      </c>
      <c r="M32" s="29">
        <f t="shared" si="12"/>
        <v>0</v>
      </c>
      <c r="N32" s="30">
        <f t="shared" si="13"/>
        <v>0</v>
      </c>
      <c r="R32" s="32"/>
    </row>
    <row r="33" spans="1:18" s="35" customFormat="1" ht="45" customHeight="1" x14ac:dyDescent="0.25">
      <c r="A33" s="23" t="s">
        <v>11</v>
      </c>
      <c r="B33" s="37">
        <v>100623</v>
      </c>
      <c r="C33" s="23" t="s">
        <v>61</v>
      </c>
      <c r="D33" s="23" t="s">
        <v>75</v>
      </c>
      <c r="E33" s="24" t="s">
        <v>191</v>
      </c>
      <c r="F33" s="25" t="s">
        <v>83</v>
      </c>
      <c r="G33" s="38">
        <v>13</v>
      </c>
      <c r="H33" s="39">
        <v>0</v>
      </c>
      <c r="I33" s="28">
        <f t="shared" si="14"/>
        <v>0</v>
      </c>
      <c r="J33" s="39">
        <v>0</v>
      </c>
      <c r="K33" s="28">
        <f t="shared" si="10"/>
        <v>0</v>
      </c>
      <c r="L33" s="28">
        <f t="shared" si="11"/>
        <v>0</v>
      </c>
      <c r="M33" s="29">
        <f t="shared" si="12"/>
        <v>0</v>
      </c>
      <c r="N33" s="30">
        <f t="shared" si="13"/>
        <v>0</v>
      </c>
      <c r="R33" s="36"/>
    </row>
    <row r="34" spans="1:18" s="42" customFormat="1" ht="34.5" customHeight="1" x14ac:dyDescent="0.25">
      <c r="A34" s="23" t="s">
        <v>11</v>
      </c>
      <c r="B34" s="37">
        <v>96985</v>
      </c>
      <c r="C34" s="23" t="s">
        <v>61</v>
      </c>
      <c r="D34" s="23" t="s">
        <v>76</v>
      </c>
      <c r="E34" s="24" t="s">
        <v>32</v>
      </c>
      <c r="F34" s="25" t="s">
        <v>83</v>
      </c>
      <c r="G34" s="38">
        <v>14</v>
      </c>
      <c r="H34" s="39">
        <v>0</v>
      </c>
      <c r="I34" s="28">
        <f t="shared" si="14"/>
        <v>0</v>
      </c>
      <c r="J34" s="39">
        <v>0</v>
      </c>
      <c r="K34" s="28">
        <f t="shared" si="10"/>
        <v>0</v>
      </c>
      <c r="L34" s="28">
        <f t="shared" si="11"/>
        <v>0</v>
      </c>
      <c r="M34" s="29">
        <f t="shared" si="12"/>
        <v>0</v>
      </c>
      <c r="N34" s="30">
        <f t="shared" si="13"/>
        <v>0</v>
      </c>
      <c r="R34" s="43"/>
    </row>
    <row r="35" spans="1:18" s="42" customFormat="1" ht="42" customHeight="1" x14ac:dyDescent="0.25">
      <c r="A35" s="23" t="s">
        <v>11</v>
      </c>
      <c r="B35" s="37" t="s">
        <v>85</v>
      </c>
      <c r="C35" s="23" t="s">
        <v>61</v>
      </c>
      <c r="D35" s="23" t="s">
        <v>37</v>
      </c>
      <c r="E35" s="24" t="s">
        <v>192</v>
      </c>
      <c r="F35" s="25" t="s">
        <v>18</v>
      </c>
      <c r="G35" s="38">
        <v>30</v>
      </c>
      <c r="H35" s="39">
        <v>0</v>
      </c>
      <c r="I35" s="28">
        <f t="shared" si="14"/>
        <v>0</v>
      </c>
      <c r="J35" s="39">
        <v>0</v>
      </c>
      <c r="K35" s="28">
        <f t="shared" si="10"/>
        <v>0</v>
      </c>
      <c r="L35" s="28">
        <f t="shared" si="11"/>
        <v>0</v>
      </c>
      <c r="M35" s="29">
        <f t="shared" si="12"/>
        <v>0</v>
      </c>
      <c r="N35" s="30">
        <f t="shared" si="13"/>
        <v>0</v>
      </c>
      <c r="R35" s="43"/>
    </row>
    <row r="36" spans="1:18" s="45" customFormat="1" ht="28.5" outlineLevel="1" x14ac:dyDescent="0.25">
      <c r="A36" s="23" t="s">
        <v>11</v>
      </c>
      <c r="B36" s="37">
        <v>91931</v>
      </c>
      <c r="C36" s="23" t="s">
        <v>61</v>
      </c>
      <c r="D36" s="23" t="s">
        <v>38</v>
      </c>
      <c r="E36" s="24" t="s">
        <v>193</v>
      </c>
      <c r="F36" s="25" t="s">
        <v>18</v>
      </c>
      <c r="G36" s="38">
        <v>924.42</v>
      </c>
      <c r="H36" s="39">
        <v>0</v>
      </c>
      <c r="I36" s="28">
        <f t="shared" si="14"/>
        <v>0</v>
      </c>
      <c r="J36" s="39">
        <v>0</v>
      </c>
      <c r="K36" s="28">
        <f t="shared" si="10"/>
        <v>0</v>
      </c>
      <c r="L36" s="28">
        <f t="shared" si="11"/>
        <v>0</v>
      </c>
      <c r="M36" s="29">
        <f t="shared" si="12"/>
        <v>0</v>
      </c>
      <c r="N36" s="30">
        <f t="shared" si="13"/>
        <v>0</v>
      </c>
      <c r="O36" s="44"/>
      <c r="R36" s="46"/>
    </row>
    <row r="37" spans="1:18" s="45" customFormat="1" ht="28.5" outlineLevel="1" x14ac:dyDescent="0.25">
      <c r="A37" s="23" t="s">
        <v>11</v>
      </c>
      <c r="B37" s="37">
        <v>91840</v>
      </c>
      <c r="C37" s="23" t="s">
        <v>61</v>
      </c>
      <c r="D37" s="23" t="s">
        <v>39</v>
      </c>
      <c r="E37" s="24" t="s">
        <v>194</v>
      </c>
      <c r="F37" s="25" t="s">
        <v>18</v>
      </c>
      <c r="G37" s="38">
        <v>191.14</v>
      </c>
      <c r="H37" s="39">
        <v>0</v>
      </c>
      <c r="I37" s="28">
        <f t="shared" si="14"/>
        <v>0</v>
      </c>
      <c r="J37" s="39">
        <v>0</v>
      </c>
      <c r="K37" s="28">
        <f t="shared" si="10"/>
        <v>0</v>
      </c>
      <c r="L37" s="28">
        <f t="shared" si="11"/>
        <v>0</v>
      </c>
      <c r="M37" s="29">
        <f t="shared" si="12"/>
        <v>0</v>
      </c>
      <c r="N37" s="30">
        <f t="shared" si="13"/>
        <v>0</v>
      </c>
      <c r="O37" s="44"/>
      <c r="R37" s="46"/>
    </row>
    <row r="38" spans="1:18" s="45" customFormat="1" ht="42.75" outlineLevel="1" x14ac:dyDescent="0.25">
      <c r="A38" s="23" t="s">
        <v>11</v>
      </c>
      <c r="B38" s="37">
        <v>97882</v>
      </c>
      <c r="C38" s="23" t="s">
        <v>61</v>
      </c>
      <c r="D38" s="23" t="s">
        <v>77</v>
      </c>
      <c r="E38" s="24" t="s">
        <v>195</v>
      </c>
      <c r="F38" s="25" t="s">
        <v>83</v>
      </c>
      <c r="G38" s="38">
        <v>14</v>
      </c>
      <c r="H38" s="39">
        <v>0</v>
      </c>
      <c r="I38" s="28">
        <f t="shared" si="14"/>
        <v>0</v>
      </c>
      <c r="J38" s="39">
        <v>0</v>
      </c>
      <c r="K38" s="28">
        <f t="shared" si="10"/>
        <v>0</v>
      </c>
      <c r="L38" s="28">
        <f t="shared" si="11"/>
        <v>0</v>
      </c>
      <c r="M38" s="29">
        <f t="shared" si="12"/>
        <v>0</v>
      </c>
      <c r="N38" s="30">
        <f t="shared" si="13"/>
        <v>0</v>
      </c>
      <c r="O38" s="44"/>
      <c r="R38" s="46"/>
    </row>
    <row r="39" spans="1:18" s="45" customFormat="1" ht="41.25" customHeight="1" outlineLevel="1" x14ac:dyDescent="0.25">
      <c r="A39" s="23" t="s">
        <v>11</v>
      </c>
      <c r="B39" s="37">
        <v>101174</v>
      </c>
      <c r="C39" s="23" t="s">
        <v>61</v>
      </c>
      <c r="D39" s="23" t="s">
        <v>157</v>
      </c>
      <c r="E39" s="24" t="s">
        <v>161</v>
      </c>
      <c r="F39" s="25" t="s">
        <v>18</v>
      </c>
      <c r="G39" s="38">
        <v>13</v>
      </c>
      <c r="H39" s="39">
        <v>0</v>
      </c>
      <c r="I39" s="28">
        <f t="shared" si="14"/>
        <v>0</v>
      </c>
      <c r="J39" s="39">
        <v>0</v>
      </c>
      <c r="K39" s="28">
        <f t="shared" si="10"/>
        <v>0</v>
      </c>
      <c r="L39" s="28">
        <f t="shared" si="11"/>
        <v>0</v>
      </c>
      <c r="M39" s="29">
        <f t="shared" si="12"/>
        <v>0</v>
      </c>
      <c r="N39" s="30">
        <f t="shared" si="13"/>
        <v>0</v>
      </c>
      <c r="O39" s="44"/>
      <c r="R39" s="46"/>
    </row>
    <row r="40" spans="1:18" s="35" customFormat="1" ht="15" x14ac:dyDescent="0.25">
      <c r="A40" s="63"/>
      <c r="B40" s="63"/>
      <c r="C40" s="17"/>
      <c r="D40" s="7" t="s">
        <v>30</v>
      </c>
      <c r="E40" s="8" t="s">
        <v>171</v>
      </c>
      <c r="F40" s="8"/>
      <c r="G40" s="8"/>
      <c r="H40" s="8"/>
      <c r="I40" s="8"/>
      <c r="J40" s="8"/>
      <c r="K40" s="8"/>
      <c r="L40" s="8"/>
      <c r="M40" s="8"/>
      <c r="N40" s="9">
        <f>SUM(N41:N47)</f>
        <v>0</v>
      </c>
      <c r="R40" s="36"/>
    </row>
    <row r="41" spans="1:18" s="45" customFormat="1" ht="57" customHeight="1" x14ac:dyDescent="0.2">
      <c r="A41" s="23" t="s">
        <v>11</v>
      </c>
      <c r="B41" s="37">
        <v>94273</v>
      </c>
      <c r="C41" s="37" t="s">
        <v>61</v>
      </c>
      <c r="D41" s="23" t="s">
        <v>40</v>
      </c>
      <c r="E41" s="20" t="s">
        <v>196</v>
      </c>
      <c r="F41" s="25" t="s">
        <v>18</v>
      </c>
      <c r="G41" s="38">
        <v>235.06</v>
      </c>
      <c r="H41" s="39">
        <v>0</v>
      </c>
      <c r="I41" s="28">
        <f t="shared" ref="I41:I47" si="15">G41*H41</f>
        <v>0</v>
      </c>
      <c r="J41" s="39">
        <v>0</v>
      </c>
      <c r="K41" s="28">
        <f t="shared" ref="K41:K47" si="16">J41*G41</f>
        <v>0</v>
      </c>
      <c r="L41" s="28">
        <f t="shared" ref="L41:L47" si="17">H41+J41</f>
        <v>0</v>
      </c>
      <c r="M41" s="29">
        <f t="shared" ref="M41:M47" si="18">ROUND(IF(C41="BDI 1",(1+($H$126/100))*L41,(1+($H$127/100))*L41),2)</f>
        <v>0</v>
      </c>
      <c r="N41" s="30">
        <f t="shared" ref="N41:N47" si="19">ROUND(M41*G41,2)</f>
        <v>0</v>
      </c>
      <c r="R41" s="46"/>
    </row>
    <row r="42" spans="1:18" s="45" customFormat="1" ht="48.75" customHeight="1" x14ac:dyDescent="0.25">
      <c r="A42" s="23" t="s">
        <v>11</v>
      </c>
      <c r="B42" s="37">
        <v>93679</v>
      </c>
      <c r="C42" s="37" t="s">
        <v>61</v>
      </c>
      <c r="D42" s="23" t="s">
        <v>41</v>
      </c>
      <c r="E42" s="24" t="s">
        <v>86</v>
      </c>
      <c r="F42" s="25" t="s">
        <v>9</v>
      </c>
      <c r="G42" s="38">
        <v>306.33999999999997</v>
      </c>
      <c r="H42" s="39">
        <v>0</v>
      </c>
      <c r="I42" s="28">
        <f t="shared" si="15"/>
        <v>0</v>
      </c>
      <c r="J42" s="39">
        <v>0</v>
      </c>
      <c r="K42" s="28">
        <f t="shared" si="16"/>
        <v>0</v>
      </c>
      <c r="L42" s="28">
        <f t="shared" si="17"/>
        <v>0</v>
      </c>
      <c r="M42" s="29">
        <f t="shared" si="18"/>
        <v>0</v>
      </c>
      <c r="N42" s="30">
        <f t="shared" si="19"/>
        <v>0</v>
      </c>
      <c r="P42" s="33"/>
      <c r="R42" s="46"/>
    </row>
    <row r="43" spans="1:18" s="45" customFormat="1" ht="40.5" customHeight="1" x14ac:dyDescent="0.2">
      <c r="A43" s="23" t="s">
        <v>89</v>
      </c>
      <c r="B43" s="37">
        <v>92396</v>
      </c>
      <c r="C43" s="37" t="s">
        <v>61</v>
      </c>
      <c r="D43" s="23" t="s">
        <v>42</v>
      </c>
      <c r="E43" s="19" t="s">
        <v>197</v>
      </c>
      <c r="F43" s="25" t="s">
        <v>9</v>
      </c>
      <c r="G43" s="38">
        <v>101.12</v>
      </c>
      <c r="H43" s="39">
        <v>0</v>
      </c>
      <c r="I43" s="28">
        <f t="shared" si="15"/>
        <v>0</v>
      </c>
      <c r="J43" s="39">
        <v>0</v>
      </c>
      <c r="K43" s="28">
        <f t="shared" si="16"/>
        <v>0</v>
      </c>
      <c r="L43" s="28">
        <f t="shared" si="17"/>
        <v>0</v>
      </c>
      <c r="M43" s="29">
        <f t="shared" si="18"/>
        <v>0</v>
      </c>
      <c r="N43" s="30">
        <f t="shared" si="19"/>
        <v>0</v>
      </c>
      <c r="R43" s="46"/>
    </row>
    <row r="44" spans="1:18" s="45" customFormat="1" ht="42.75" customHeight="1" x14ac:dyDescent="0.2">
      <c r="A44" s="23" t="s">
        <v>89</v>
      </c>
      <c r="B44" s="37">
        <v>92396</v>
      </c>
      <c r="C44" s="37" t="s">
        <v>61</v>
      </c>
      <c r="D44" s="23" t="s">
        <v>43</v>
      </c>
      <c r="E44" s="19" t="s">
        <v>198</v>
      </c>
      <c r="F44" s="25" t="s">
        <v>9</v>
      </c>
      <c r="G44" s="38">
        <v>86.48</v>
      </c>
      <c r="H44" s="39">
        <v>0</v>
      </c>
      <c r="I44" s="28">
        <f t="shared" si="15"/>
        <v>0</v>
      </c>
      <c r="J44" s="39">
        <v>0</v>
      </c>
      <c r="K44" s="28">
        <f t="shared" si="16"/>
        <v>0</v>
      </c>
      <c r="L44" s="28">
        <f t="shared" si="17"/>
        <v>0</v>
      </c>
      <c r="M44" s="29">
        <f t="shared" si="18"/>
        <v>0</v>
      </c>
      <c r="N44" s="30">
        <f t="shared" si="19"/>
        <v>0</v>
      </c>
      <c r="P44" s="33"/>
      <c r="R44" s="46"/>
    </row>
    <row r="45" spans="1:18" s="45" customFormat="1" ht="40.5" customHeight="1" x14ac:dyDescent="0.2">
      <c r="A45" s="23" t="s">
        <v>89</v>
      </c>
      <c r="B45" s="37">
        <v>92396</v>
      </c>
      <c r="C45" s="37" t="s">
        <v>61</v>
      </c>
      <c r="D45" s="23" t="s">
        <v>44</v>
      </c>
      <c r="E45" s="19" t="s">
        <v>199</v>
      </c>
      <c r="F45" s="25" t="s">
        <v>9</v>
      </c>
      <c r="G45" s="38">
        <v>74.69</v>
      </c>
      <c r="H45" s="39">
        <v>0</v>
      </c>
      <c r="I45" s="28">
        <f t="shared" si="15"/>
        <v>0</v>
      </c>
      <c r="J45" s="39">
        <v>0</v>
      </c>
      <c r="K45" s="28">
        <f t="shared" si="16"/>
        <v>0</v>
      </c>
      <c r="L45" s="28">
        <f t="shared" si="17"/>
        <v>0</v>
      </c>
      <c r="M45" s="29">
        <f t="shared" si="18"/>
        <v>0</v>
      </c>
      <c r="N45" s="30">
        <f t="shared" si="19"/>
        <v>0</v>
      </c>
      <c r="R45" s="46"/>
    </row>
    <row r="46" spans="1:18" s="45" customFormat="1" ht="57" customHeight="1" x14ac:dyDescent="0.2">
      <c r="A46" s="23" t="s">
        <v>11</v>
      </c>
      <c r="B46" s="37">
        <v>104626</v>
      </c>
      <c r="C46" s="37" t="s">
        <v>61</v>
      </c>
      <c r="D46" s="23" t="s">
        <v>152</v>
      </c>
      <c r="E46" s="19" t="s">
        <v>200</v>
      </c>
      <c r="F46" s="25" t="s">
        <v>12</v>
      </c>
      <c r="G46" s="38">
        <v>8</v>
      </c>
      <c r="H46" s="39">
        <v>0</v>
      </c>
      <c r="I46" s="28">
        <f t="shared" si="15"/>
        <v>0</v>
      </c>
      <c r="J46" s="39">
        <v>0</v>
      </c>
      <c r="K46" s="28">
        <f t="shared" si="16"/>
        <v>0</v>
      </c>
      <c r="L46" s="28">
        <f t="shared" si="17"/>
        <v>0</v>
      </c>
      <c r="M46" s="29">
        <f t="shared" si="18"/>
        <v>0</v>
      </c>
      <c r="N46" s="30">
        <f t="shared" si="19"/>
        <v>0</v>
      </c>
      <c r="R46" s="46"/>
    </row>
    <row r="47" spans="1:18" s="45" customFormat="1" ht="43.5" customHeight="1" x14ac:dyDescent="0.2">
      <c r="A47" s="23" t="s">
        <v>11</v>
      </c>
      <c r="B47" s="37">
        <v>104626</v>
      </c>
      <c r="C47" s="37" t="s">
        <v>61</v>
      </c>
      <c r="D47" s="23" t="s">
        <v>153</v>
      </c>
      <c r="E47" s="19" t="s">
        <v>201</v>
      </c>
      <c r="F47" s="25" t="s">
        <v>12</v>
      </c>
      <c r="G47" s="38">
        <v>4.8</v>
      </c>
      <c r="H47" s="39">
        <v>0</v>
      </c>
      <c r="I47" s="28">
        <f t="shared" si="15"/>
        <v>0</v>
      </c>
      <c r="J47" s="39">
        <v>0</v>
      </c>
      <c r="K47" s="28">
        <f t="shared" si="16"/>
        <v>0</v>
      </c>
      <c r="L47" s="28">
        <f t="shared" si="17"/>
        <v>0</v>
      </c>
      <c r="M47" s="29">
        <f t="shared" si="18"/>
        <v>0</v>
      </c>
      <c r="N47" s="30">
        <f t="shared" si="19"/>
        <v>0</v>
      </c>
      <c r="R47" s="46"/>
    </row>
    <row r="48" spans="1:18" s="45" customFormat="1" ht="15" x14ac:dyDescent="0.25">
      <c r="A48" s="47"/>
      <c r="B48" s="47"/>
      <c r="C48" s="47"/>
      <c r="D48" s="7" t="s">
        <v>45</v>
      </c>
      <c r="E48" s="48" t="s">
        <v>172</v>
      </c>
      <c r="F48" s="49"/>
      <c r="G48" s="50"/>
      <c r="H48" s="51"/>
      <c r="I48" s="52"/>
      <c r="J48" s="51"/>
      <c r="K48" s="52"/>
      <c r="L48" s="52"/>
      <c r="M48" s="8"/>
      <c r="N48" s="9">
        <f>SUM(N49:N56)</f>
        <v>0</v>
      </c>
      <c r="R48" s="46"/>
    </row>
    <row r="49" spans="1:18" s="45" customFormat="1" ht="28.5" x14ac:dyDescent="0.25">
      <c r="A49" s="23" t="s">
        <v>11</v>
      </c>
      <c r="B49" s="37">
        <v>93358</v>
      </c>
      <c r="C49" s="37" t="s">
        <v>61</v>
      </c>
      <c r="D49" s="23" t="s">
        <v>113</v>
      </c>
      <c r="E49" s="24" t="s">
        <v>154</v>
      </c>
      <c r="F49" s="25" t="s">
        <v>12</v>
      </c>
      <c r="G49" s="38">
        <v>10.65</v>
      </c>
      <c r="H49" s="39">
        <v>0</v>
      </c>
      <c r="I49" s="28">
        <f t="shared" ref="I49:I56" si="20">G49*H49</f>
        <v>0</v>
      </c>
      <c r="J49" s="39">
        <v>0</v>
      </c>
      <c r="K49" s="28">
        <f>J49*G49</f>
        <v>0</v>
      </c>
      <c r="L49" s="28">
        <f t="shared" ref="L49:L56" si="21">H49+J49</f>
        <v>0</v>
      </c>
      <c r="M49" s="29">
        <f t="shared" ref="M49:M56" si="22">ROUND(IF(C49="BDI 1",(1+($H$126/100))*L49,(1+($H$127/100))*L49),2)</f>
        <v>0</v>
      </c>
      <c r="N49" s="30">
        <f t="shared" ref="N49:N56" si="23">ROUND(M49*G49,2)</f>
        <v>0</v>
      </c>
      <c r="R49" s="46"/>
    </row>
    <row r="50" spans="1:18" s="45" customFormat="1" ht="42.75" x14ac:dyDescent="0.25">
      <c r="A50" s="23" t="s">
        <v>11</v>
      </c>
      <c r="B50" s="37">
        <v>96542</v>
      </c>
      <c r="C50" s="37" t="s">
        <v>61</v>
      </c>
      <c r="D50" s="23" t="s">
        <v>46</v>
      </c>
      <c r="E50" s="24" t="s">
        <v>183</v>
      </c>
      <c r="F50" s="25" t="s">
        <v>9</v>
      </c>
      <c r="G50" s="38">
        <v>106.68</v>
      </c>
      <c r="H50" s="39">
        <v>0</v>
      </c>
      <c r="I50" s="28">
        <f t="shared" si="20"/>
        <v>0</v>
      </c>
      <c r="J50" s="39">
        <v>0</v>
      </c>
      <c r="K50" s="28">
        <f t="shared" ref="K50:K56" si="24">J50*G50</f>
        <v>0</v>
      </c>
      <c r="L50" s="28">
        <f t="shared" si="21"/>
        <v>0</v>
      </c>
      <c r="M50" s="29">
        <f t="shared" si="22"/>
        <v>0</v>
      </c>
      <c r="N50" s="30">
        <f t="shared" si="23"/>
        <v>0</v>
      </c>
      <c r="R50" s="46"/>
    </row>
    <row r="51" spans="1:18" s="45" customFormat="1" ht="28.5" x14ac:dyDescent="0.25">
      <c r="A51" s="23" t="s">
        <v>11</v>
      </c>
      <c r="B51" s="37">
        <v>96546</v>
      </c>
      <c r="C51" s="37" t="s">
        <v>61</v>
      </c>
      <c r="D51" s="23" t="s">
        <v>114</v>
      </c>
      <c r="E51" s="24" t="s">
        <v>184</v>
      </c>
      <c r="F51" s="25" t="s">
        <v>21</v>
      </c>
      <c r="G51" s="38">
        <v>222.71</v>
      </c>
      <c r="H51" s="39">
        <v>0</v>
      </c>
      <c r="I51" s="28">
        <f t="shared" si="20"/>
        <v>0</v>
      </c>
      <c r="J51" s="39">
        <v>0</v>
      </c>
      <c r="K51" s="28">
        <f t="shared" si="24"/>
        <v>0</v>
      </c>
      <c r="L51" s="28">
        <f t="shared" si="21"/>
        <v>0</v>
      </c>
      <c r="M51" s="29">
        <f t="shared" si="22"/>
        <v>0</v>
      </c>
      <c r="N51" s="30">
        <f t="shared" si="23"/>
        <v>0</v>
      </c>
      <c r="R51" s="46"/>
    </row>
    <row r="52" spans="1:18" s="35" customFormat="1" ht="42.75" customHeight="1" outlineLevel="1" x14ac:dyDescent="0.25">
      <c r="A52" s="23" t="s">
        <v>11</v>
      </c>
      <c r="B52" s="37">
        <v>92759</v>
      </c>
      <c r="C52" s="37" t="s">
        <v>61</v>
      </c>
      <c r="D52" s="23" t="s">
        <v>104</v>
      </c>
      <c r="E52" s="24" t="s">
        <v>231</v>
      </c>
      <c r="F52" s="25" t="s">
        <v>21</v>
      </c>
      <c r="G52" s="38">
        <v>1.41</v>
      </c>
      <c r="H52" s="39">
        <v>0</v>
      </c>
      <c r="I52" s="28">
        <f t="shared" si="20"/>
        <v>0</v>
      </c>
      <c r="J52" s="39">
        <v>0</v>
      </c>
      <c r="K52" s="28">
        <f t="shared" si="24"/>
        <v>0</v>
      </c>
      <c r="L52" s="28">
        <f t="shared" si="21"/>
        <v>0</v>
      </c>
      <c r="M52" s="29">
        <f t="shared" si="22"/>
        <v>0</v>
      </c>
      <c r="N52" s="30">
        <f t="shared" si="23"/>
        <v>0</v>
      </c>
      <c r="O52" s="34"/>
      <c r="R52" s="36"/>
    </row>
    <row r="53" spans="1:18" s="45" customFormat="1" ht="42.75" x14ac:dyDescent="0.25">
      <c r="A53" s="23" t="s">
        <v>11</v>
      </c>
      <c r="B53" s="37">
        <v>96557</v>
      </c>
      <c r="C53" s="37" t="s">
        <v>61</v>
      </c>
      <c r="D53" s="23" t="s">
        <v>115</v>
      </c>
      <c r="E53" s="24" t="s">
        <v>202</v>
      </c>
      <c r="F53" s="25" t="s">
        <v>12</v>
      </c>
      <c r="G53" s="26">
        <v>7.98</v>
      </c>
      <c r="H53" s="39">
        <v>0</v>
      </c>
      <c r="I53" s="28">
        <f t="shared" si="20"/>
        <v>0</v>
      </c>
      <c r="J53" s="40">
        <v>0</v>
      </c>
      <c r="K53" s="28">
        <f t="shared" si="24"/>
        <v>0</v>
      </c>
      <c r="L53" s="28">
        <f t="shared" si="21"/>
        <v>0</v>
      </c>
      <c r="M53" s="29">
        <f t="shared" si="22"/>
        <v>0</v>
      </c>
      <c r="N53" s="30">
        <f t="shared" si="23"/>
        <v>0</v>
      </c>
      <c r="R53" s="46"/>
    </row>
    <row r="54" spans="1:18" s="45" customFormat="1" ht="28.5" x14ac:dyDescent="0.25">
      <c r="A54" s="23" t="s">
        <v>11</v>
      </c>
      <c r="B54" s="37">
        <v>88485</v>
      </c>
      <c r="C54" s="37" t="s">
        <v>61</v>
      </c>
      <c r="D54" s="23" t="s">
        <v>164</v>
      </c>
      <c r="E54" s="24" t="s">
        <v>33</v>
      </c>
      <c r="F54" s="25" t="s">
        <v>9</v>
      </c>
      <c r="G54" s="66">
        <v>66.56</v>
      </c>
      <c r="H54" s="39">
        <v>0</v>
      </c>
      <c r="I54" s="28">
        <f t="shared" si="20"/>
        <v>0</v>
      </c>
      <c r="J54" s="39">
        <v>0</v>
      </c>
      <c r="K54" s="28">
        <f t="shared" si="24"/>
        <v>0</v>
      </c>
      <c r="L54" s="28">
        <f t="shared" si="21"/>
        <v>0</v>
      </c>
      <c r="M54" s="29">
        <f t="shared" si="22"/>
        <v>0</v>
      </c>
      <c r="N54" s="30">
        <f t="shared" si="23"/>
        <v>0</v>
      </c>
      <c r="R54" s="46"/>
    </row>
    <row r="55" spans="1:18" s="45" customFormat="1" ht="28.5" x14ac:dyDescent="0.25">
      <c r="A55" s="23" t="s">
        <v>11</v>
      </c>
      <c r="B55" s="37">
        <v>95305</v>
      </c>
      <c r="C55" s="37" t="s">
        <v>61</v>
      </c>
      <c r="D55" s="23" t="s">
        <v>165</v>
      </c>
      <c r="E55" s="24" t="s">
        <v>68</v>
      </c>
      <c r="F55" s="25" t="s">
        <v>9</v>
      </c>
      <c r="G55" s="66">
        <v>66.56</v>
      </c>
      <c r="H55" s="39">
        <v>0</v>
      </c>
      <c r="I55" s="28">
        <f t="shared" si="20"/>
        <v>0</v>
      </c>
      <c r="J55" s="39">
        <v>0</v>
      </c>
      <c r="K55" s="28">
        <f t="shared" si="24"/>
        <v>0</v>
      </c>
      <c r="L55" s="28">
        <f t="shared" si="21"/>
        <v>0</v>
      </c>
      <c r="M55" s="29">
        <f t="shared" si="22"/>
        <v>0</v>
      </c>
      <c r="N55" s="30">
        <f t="shared" si="23"/>
        <v>0</v>
      </c>
      <c r="R55" s="46"/>
    </row>
    <row r="56" spans="1:18" s="45" customFormat="1" ht="28.5" x14ac:dyDescent="0.25">
      <c r="A56" s="23" t="s">
        <v>11</v>
      </c>
      <c r="B56" s="37">
        <v>88489</v>
      </c>
      <c r="C56" s="37" t="s">
        <v>61</v>
      </c>
      <c r="D56" s="23" t="s">
        <v>166</v>
      </c>
      <c r="E56" s="24" t="s">
        <v>188</v>
      </c>
      <c r="F56" s="25" t="s">
        <v>12</v>
      </c>
      <c r="G56" s="66">
        <v>133.12</v>
      </c>
      <c r="H56" s="39">
        <v>0</v>
      </c>
      <c r="I56" s="28">
        <f t="shared" si="20"/>
        <v>0</v>
      </c>
      <c r="J56" s="39">
        <v>0</v>
      </c>
      <c r="K56" s="28">
        <f t="shared" si="24"/>
        <v>0</v>
      </c>
      <c r="L56" s="28">
        <f t="shared" si="21"/>
        <v>0</v>
      </c>
      <c r="M56" s="29">
        <f t="shared" si="22"/>
        <v>0</v>
      </c>
      <c r="N56" s="30">
        <f t="shared" si="23"/>
        <v>0</v>
      </c>
      <c r="R56" s="46"/>
    </row>
    <row r="57" spans="1:18" s="45" customFormat="1" ht="15" x14ac:dyDescent="0.25">
      <c r="A57" s="47"/>
      <c r="B57" s="47"/>
      <c r="C57" s="47"/>
      <c r="D57" s="7" t="s">
        <v>47</v>
      </c>
      <c r="E57" s="48" t="s">
        <v>173</v>
      </c>
      <c r="F57" s="49"/>
      <c r="G57" s="50"/>
      <c r="H57" s="51"/>
      <c r="I57" s="52"/>
      <c r="J57" s="51"/>
      <c r="K57" s="52"/>
      <c r="L57" s="52"/>
      <c r="M57" s="8"/>
      <c r="N57" s="9">
        <f>SUM(N58:N65)</f>
        <v>0</v>
      </c>
      <c r="R57" s="46"/>
    </row>
    <row r="58" spans="1:18" s="45" customFormat="1" ht="28.5" x14ac:dyDescent="0.25">
      <c r="A58" s="23" t="s">
        <v>11</v>
      </c>
      <c r="B58" s="37">
        <v>93358</v>
      </c>
      <c r="C58" s="37" t="s">
        <v>61</v>
      </c>
      <c r="D58" s="23" t="s">
        <v>48</v>
      </c>
      <c r="E58" s="24" t="s">
        <v>154</v>
      </c>
      <c r="F58" s="25" t="s">
        <v>12</v>
      </c>
      <c r="G58" s="38">
        <v>12.24</v>
      </c>
      <c r="H58" s="39">
        <v>0</v>
      </c>
      <c r="I58" s="28">
        <f t="shared" ref="I58:I66" si="25">G58*H58</f>
        <v>0</v>
      </c>
      <c r="J58" s="39">
        <v>0</v>
      </c>
      <c r="K58" s="28">
        <f t="shared" ref="K58:K61" si="26">J58*G58</f>
        <v>0</v>
      </c>
      <c r="L58" s="28">
        <f t="shared" ref="L58:L66" si="27">H58+J58</f>
        <v>0</v>
      </c>
      <c r="M58" s="29">
        <f t="shared" ref="M58:M66" si="28">ROUND(IF(C58="BDI 1",(1+($H$126/100))*L58,(1+($H$127/100))*L58),2)</f>
        <v>0</v>
      </c>
      <c r="N58" s="30">
        <f>ROUND(M58*G58,2)</f>
        <v>0</v>
      </c>
      <c r="R58" s="46"/>
    </row>
    <row r="59" spans="1:18" s="45" customFormat="1" ht="42.75" x14ac:dyDescent="0.25">
      <c r="A59" s="23" t="s">
        <v>11</v>
      </c>
      <c r="B59" s="37">
        <v>96542</v>
      </c>
      <c r="C59" s="37" t="s">
        <v>61</v>
      </c>
      <c r="D59" s="23" t="s">
        <v>49</v>
      </c>
      <c r="E59" s="24" t="s">
        <v>183</v>
      </c>
      <c r="F59" s="25" t="s">
        <v>9</v>
      </c>
      <c r="G59" s="38">
        <v>122.57</v>
      </c>
      <c r="H59" s="39">
        <v>0</v>
      </c>
      <c r="I59" s="28">
        <f t="shared" si="25"/>
        <v>0</v>
      </c>
      <c r="J59" s="39">
        <v>0</v>
      </c>
      <c r="K59" s="28">
        <f t="shared" si="26"/>
        <v>0</v>
      </c>
      <c r="L59" s="28">
        <f t="shared" si="27"/>
        <v>0</v>
      </c>
      <c r="M59" s="29">
        <f t="shared" si="28"/>
        <v>0</v>
      </c>
      <c r="N59" s="30">
        <f t="shared" ref="N59:N66" si="29">ROUND(M59*G59,2)</f>
        <v>0</v>
      </c>
      <c r="R59" s="46"/>
    </row>
    <row r="60" spans="1:18" s="45" customFormat="1" ht="28.5" x14ac:dyDescent="0.25">
      <c r="A60" s="23" t="s">
        <v>11</v>
      </c>
      <c r="B60" s="37">
        <v>96546</v>
      </c>
      <c r="C60" s="37" t="s">
        <v>61</v>
      </c>
      <c r="D60" s="23" t="s">
        <v>116</v>
      </c>
      <c r="E60" s="24" t="s">
        <v>184</v>
      </c>
      <c r="F60" s="25" t="s">
        <v>21</v>
      </c>
      <c r="G60" s="38">
        <v>253.21</v>
      </c>
      <c r="H60" s="39">
        <v>0</v>
      </c>
      <c r="I60" s="28">
        <f t="shared" si="25"/>
        <v>0</v>
      </c>
      <c r="J60" s="39">
        <v>0</v>
      </c>
      <c r="K60" s="28">
        <f t="shared" si="26"/>
        <v>0</v>
      </c>
      <c r="L60" s="28">
        <f t="shared" si="27"/>
        <v>0</v>
      </c>
      <c r="M60" s="29">
        <f t="shared" si="28"/>
        <v>0</v>
      </c>
      <c r="N60" s="30">
        <f t="shared" si="29"/>
        <v>0</v>
      </c>
      <c r="R60" s="46"/>
    </row>
    <row r="61" spans="1:18" s="35" customFormat="1" ht="42.75" customHeight="1" outlineLevel="1" x14ac:dyDescent="0.25">
      <c r="A61" s="23" t="s">
        <v>11</v>
      </c>
      <c r="B61" s="37">
        <v>92759</v>
      </c>
      <c r="C61" s="37" t="s">
        <v>61</v>
      </c>
      <c r="D61" s="23" t="s">
        <v>104</v>
      </c>
      <c r="E61" s="24" t="s">
        <v>231</v>
      </c>
      <c r="F61" s="25" t="s">
        <v>21</v>
      </c>
      <c r="G61" s="38">
        <v>68.7</v>
      </c>
      <c r="H61" s="39">
        <v>0</v>
      </c>
      <c r="I61" s="28">
        <f t="shared" si="25"/>
        <v>0</v>
      </c>
      <c r="J61" s="39">
        <v>0</v>
      </c>
      <c r="K61" s="28">
        <f t="shared" si="26"/>
        <v>0</v>
      </c>
      <c r="L61" s="28">
        <f t="shared" si="27"/>
        <v>0</v>
      </c>
      <c r="M61" s="29">
        <f t="shared" si="28"/>
        <v>0</v>
      </c>
      <c r="N61" s="30">
        <f t="shared" si="29"/>
        <v>0</v>
      </c>
      <c r="O61" s="34"/>
      <c r="R61" s="36"/>
    </row>
    <row r="62" spans="1:18" s="45" customFormat="1" ht="42.75" x14ac:dyDescent="0.25">
      <c r="A62" s="23" t="s">
        <v>11</v>
      </c>
      <c r="B62" s="37">
        <v>96557</v>
      </c>
      <c r="C62" s="37" t="s">
        <v>61</v>
      </c>
      <c r="D62" s="23" t="s">
        <v>117</v>
      </c>
      <c r="E62" s="24" t="s">
        <v>202</v>
      </c>
      <c r="F62" s="25" t="s">
        <v>12</v>
      </c>
      <c r="G62" s="26">
        <v>9.18</v>
      </c>
      <c r="H62" s="39">
        <v>0</v>
      </c>
      <c r="I62" s="28">
        <f t="shared" si="25"/>
        <v>0</v>
      </c>
      <c r="J62" s="39">
        <v>0</v>
      </c>
      <c r="K62" s="28">
        <f>J62*G62</f>
        <v>0</v>
      </c>
      <c r="L62" s="28">
        <f t="shared" si="27"/>
        <v>0</v>
      </c>
      <c r="M62" s="29">
        <f t="shared" si="28"/>
        <v>0</v>
      </c>
      <c r="N62" s="30">
        <f t="shared" si="29"/>
        <v>0</v>
      </c>
      <c r="R62" s="46"/>
    </row>
    <row r="63" spans="1:18" s="45" customFormat="1" ht="28.5" x14ac:dyDescent="0.25">
      <c r="A63" s="23" t="s">
        <v>11</v>
      </c>
      <c r="B63" s="37">
        <v>88485</v>
      </c>
      <c r="C63" s="37" t="s">
        <v>61</v>
      </c>
      <c r="D63" s="23" t="s">
        <v>167</v>
      </c>
      <c r="E63" s="24" t="s">
        <v>33</v>
      </c>
      <c r="F63" s="25" t="s">
        <v>9</v>
      </c>
      <c r="G63" s="66">
        <v>76.489999999999995</v>
      </c>
      <c r="H63" s="39">
        <v>0</v>
      </c>
      <c r="I63" s="28">
        <f t="shared" si="25"/>
        <v>0</v>
      </c>
      <c r="J63" s="39">
        <v>0</v>
      </c>
      <c r="K63" s="28">
        <f t="shared" ref="K63:K66" si="30">J63*G63</f>
        <v>0</v>
      </c>
      <c r="L63" s="28">
        <f t="shared" si="27"/>
        <v>0</v>
      </c>
      <c r="M63" s="29">
        <f t="shared" si="28"/>
        <v>0</v>
      </c>
      <c r="N63" s="30">
        <f t="shared" si="29"/>
        <v>0</v>
      </c>
      <c r="R63" s="46"/>
    </row>
    <row r="64" spans="1:18" s="45" customFormat="1" ht="28.5" x14ac:dyDescent="0.25">
      <c r="A64" s="23" t="s">
        <v>11</v>
      </c>
      <c r="B64" s="37">
        <v>95305</v>
      </c>
      <c r="C64" s="37" t="s">
        <v>61</v>
      </c>
      <c r="D64" s="23" t="s">
        <v>168</v>
      </c>
      <c r="E64" s="24" t="s">
        <v>68</v>
      </c>
      <c r="F64" s="25" t="s">
        <v>9</v>
      </c>
      <c r="G64" s="66">
        <v>76.489999999999995</v>
      </c>
      <c r="H64" s="39">
        <v>0</v>
      </c>
      <c r="I64" s="28">
        <f t="shared" si="25"/>
        <v>0</v>
      </c>
      <c r="J64" s="39">
        <v>0</v>
      </c>
      <c r="K64" s="28">
        <f t="shared" si="30"/>
        <v>0</v>
      </c>
      <c r="L64" s="28">
        <f t="shared" si="27"/>
        <v>0</v>
      </c>
      <c r="M64" s="29">
        <f t="shared" si="28"/>
        <v>0</v>
      </c>
      <c r="N64" s="30">
        <f t="shared" si="29"/>
        <v>0</v>
      </c>
      <c r="R64" s="46"/>
    </row>
    <row r="65" spans="1:18" s="45" customFormat="1" ht="28.5" x14ac:dyDescent="0.25">
      <c r="A65" s="23" t="s">
        <v>11</v>
      </c>
      <c r="B65" s="37">
        <v>88489</v>
      </c>
      <c r="C65" s="37" t="s">
        <v>61</v>
      </c>
      <c r="D65" s="23" t="s">
        <v>169</v>
      </c>
      <c r="E65" s="24" t="s">
        <v>188</v>
      </c>
      <c r="F65" s="25" t="s">
        <v>12</v>
      </c>
      <c r="G65" s="66">
        <v>152.97999999999999</v>
      </c>
      <c r="H65" s="39">
        <v>0</v>
      </c>
      <c r="I65" s="28">
        <f t="shared" si="25"/>
        <v>0</v>
      </c>
      <c r="J65" s="39">
        <v>0</v>
      </c>
      <c r="K65" s="28">
        <f t="shared" si="30"/>
        <v>0</v>
      </c>
      <c r="L65" s="28">
        <f t="shared" si="27"/>
        <v>0</v>
      </c>
      <c r="M65" s="29">
        <f t="shared" si="28"/>
        <v>0</v>
      </c>
      <c r="N65" s="30">
        <f t="shared" si="29"/>
        <v>0</v>
      </c>
      <c r="R65" s="46"/>
    </row>
    <row r="66" spans="1:18" s="45" customFormat="1" ht="27" customHeight="1" x14ac:dyDescent="0.25">
      <c r="A66" s="23" t="s">
        <v>11</v>
      </c>
      <c r="B66" s="37">
        <v>36250</v>
      </c>
      <c r="C66" s="37" t="s">
        <v>62</v>
      </c>
      <c r="D66" s="23" t="s">
        <v>228</v>
      </c>
      <c r="E66" s="24" t="s">
        <v>229</v>
      </c>
      <c r="F66" s="25" t="s">
        <v>18</v>
      </c>
      <c r="G66" s="66">
        <v>202.8</v>
      </c>
      <c r="H66" s="39">
        <v>0</v>
      </c>
      <c r="I66" s="28">
        <f t="shared" si="25"/>
        <v>0</v>
      </c>
      <c r="J66" s="39">
        <v>0</v>
      </c>
      <c r="K66" s="28">
        <f t="shared" si="30"/>
        <v>0</v>
      </c>
      <c r="L66" s="28">
        <f t="shared" si="27"/>
        <v>0</v>
      </c>
      <c r="M66" s="29">
        <f t="shared" si="28"/>
        <v>0</v>
      </c>
      <c r="N66" s="30">
        <f t="shared" si="29"/>
        <v>0</v>
      </c>
      <c r="R66" s="46"/>
    </row>
    <row r="67" spans="1:18" s="45" customFormat="1" ht="15" x14ac:dyDescent="0.25">
      <c r="A67" s="47"/>
      <c r="B67" s="47"/>
      <c r="C67" s="47"/>
      <c r="D67" s="7" t="s">
        <v>50</v>
      </c>
      <c r="E67" s="48" t="s">
        <v>174</v>
      </c>
      <c r="F67" s="49"/>
      <c r="G67" s="50"/>
      <c r="H67" s="51"/>
      <c r="I67" s="52"/>
      <c r="J67" s="51"/>
      <c r="K67" s="52"/>
      <c r="L67" s="52"/>
      <c r="M67" s="8"/>
      <c r="N67" s="9">
        <f>SUM(N68:N72)</f>
        <v>0</v>
      </c>
      <c r="R67" s="46"/>
    </row>
    <row r="68" spans="1:18" s="45" customFormat="1" ht="28.5" x14ac:dyDescent="0.25">
      <c r="A68" s="23" t="s">
        <v>11</v>
      </c>
      <c r="B68" s="37">
        <v>93358</v>
      </c>
      <c r="C68" s="37" t="s">
        <v>61</v>
      </c>
      <c r="D68" s="23" t="s">
        <v>118</v>
      </c>
      <c r="E68" s="24" t="s">
        <v>154</v>
      </c>
      <c r="F68" s="25" t="s">
        <v>12</v>
      </c>
      <c r="G68" s="38">
        <v>4.32</v>
      </c>
      <c r="H68" s="39">
        <v>0</v>
      </c>
      <c r="I68" s="28">
        <f t="shared" ref="I68:I72" si="31">G68*H68</f>
        <v>0</v>
      </c>
      <c r="J68" s="39">
        <v>0</v>
      </c>
      <c r="K68" s="28">
        <f t="shared" ref="K68:K72" si="32">J68*G68</f>
        <v>0</v>
      </c>
      <c r="L68" s="28">
        <f t="shared" ref="L68:L72" si="33">H68+J68</f>
        <v>0</v>
      </c>
      <c r="M68" s="29">
        <f>ROUND(IF(C68="BDI 1",(1+($H$126/100))*L68,(1+($H$127/100))*L68),2)</f>
        <v>0</v>
      </c>
      <c r="N68" s="30">
        <f t="shared" ref="N68:N72" si="34">ROUND(M68*G68,2)</f>
        <v>0</v>
      </c>
      <c r="R68" s="46"/>
    </row>
    <row r="69" spans="1:18" s="45" customFormat="1" ht="42.75" x14ac:dyDescent="0.25">
      <c r="A69" s="23" t="s">
        <v>11</v>
      </c>
      <c r="B69" s="37">
        <v>96542</v>
      </c>
      <c r="C69" s="37" t="s">
        <v>61</v>
      </c>
      <c r="D69" s="23" t="s">
        <v>119</v>
      </c>
      <c r="E69" s="24" t="s">
        <v>183</v>
      </c>
      <c r="F69" s="25" t="s">
        <v>9</v>
      </c>
      <c r="G69" s="38">
        <v>10.8</v>
      </c>
      <c r="H69" s="39">
        <v>0</v>
      </c>
      <c r="I69" s="28">
        <f t="shared" si="31"/>
        <v>0</v>
      </c>
      <c r="J69" s="39">
        <v>0</v>
      </c>
      <c r="K69" s="28">
        <f t="shared" si="32"/>
        <v>0</v>
      </c>
      <c r="L69" s="28">
        <f t="shared" si="33"/>
        <v>0</v>
      </c>
      <c r="M69" s="29">
        <f>ROUND(IF(C69="BDI 1",(1+($H$126/100))*L69,(1+($H$127/100))*L69),2)</f>
        <v>0</v>
      </c>
      <c r="N69" s="30">
        <f t="shared" si="34"/>
        <v>0</v>
      </c>
      <c r="R69" s="46"/>
    </row>
    <row r="70" spans="1:18" s="45" customFormat="1" ht="28.5" x14ac:dyDescent="0.25">
      <c r="A70" s="23" t="s">
        <v>11</v>
      </c>
      <c r="B70" s="37">
        <v>96546</v>
      </c>
      <c r="C70" s="37" t="s">
        <v>61</v>
      </c>
      <c r="D70" s="23" t="s">
        <v>120</v>
      </c>
      <c r="E70" s="24" t="s">
        <v>184</v>
      </c>
      <c r="F70" s="25" t="s">
        <v>21</v>
      </c>
      <c r="G70" s="38">
        <v>66.63</v>
      </c>
      <c r="H70" s="39">
        <v>0</v>
      </c>
      <c r="I70" s="28">
        <f t="shared" si="31"/>
        <v>0</v>
      </c>
      <c r="J70" s="39">
        <v>0</v>
      </c>
      <c r="K70" s="28">
        <f t="shared" si="32"/>
        <v>0</v>
      </c>
      <c r="L70" s="28">
        <f t="shared" si="33"/>
        <v>0</v>
      </c>
      <c r="M70" s="29">
        <f>ROUND(IF(C70="BDI 1",(1+($H$126/100))*L70,(1+($H$127/100))*L70),2)</f>
        <v>0</v>
      </c>
      <c r="N70" s="30">
        <f t="shared" si="34"/>
        <v>0</v>
      </c>
      <c r="R70" s="46"/>
    </row>
    <row r="71" spans="1:18" s="35" customFormat="1" ht="42.75" customHeight="1" outlineLevel="1" x14ac:dyDescent="0.25">
      <c r="A71" s="23" t="s">
        <v>11</v>
      </c>
      <c r="B71" s="37">
        <v>92759</v>
      </c>
      <c r="C71" s="37" t="s">
        <v>61</v>
      </c>
      <c r="D71" s="23" t="s">
        <v>104</v>
      </c>
      <c r="E71" s="24" t="s">
        <v>231</v>
      </c>
      <c r="F71" s="25" t="s">
        <v>21</v>
      </c>
      <c r="G71" s="38">
        <v>12.46</v>
      </c>
      <c r="H71" s="39">
        <v>0</v>
      </c>
      <c r="I71" s="28">
        <f t="shared" si="31"/>
        <v>0</v>
      </c>
      <c r="J71" s="39">
        <v>0</v>
      </c>
      <c r="K71" s="28">
        <f t="shared" si="32"/>
        <v>0</v>
      </c>
      <c r="L71" s="28">
        <f t="shared" si="33"/>
        <v>0</v>
      </c>
      <c r="M71" s="29">
        <f>ROUND(IF(C71="BDI 1",(1+($H$126/100))*L71,(1+($H$127/100))*L71),2)</f>
        <v>0</v>
      </c>
      <c r="N71" s="30">
        <f t="shared" si="34"/>
        <v>0</v>
      </c>
      <c r="O71" s="34"/>
      <c r="R71" s="36"/>
    </row>
    <row r="72" spans="1:18" s="45" customFormat="1" ht="42.75" x14ac:dyDescent="0.25">
      <c r="A72" s="23" t="s">
        <v>11</v>
      </c>
      <c r="B72" s="37">
        <v>96557</v>
      </c>
      <c r="C72" s="37" t="s">
        <v>61</v>
      </c>
      <c r="D72" s="23" t="s">
        <v>69</v>
      </c>
      <c r="E72" s="24" t="s">
        <v>203</v>
      </c>
      <c r="F72" s="25" t="s">
        <v>12</v>
      </c>
      <c r="G72" s="26">
        <v>3.24</v>
      </c>
      <c r="H72" s="39">
        <v>0</v>
      </c>
      <c r="I72" s="28">
        <f t="shared" si="31"/>
        <v>0</v>
      </c>
      <c r="J72" s="40">
        <v>0</v>
      </c>
      <c r="K72" s="28">
        <f t="shared" si="32"/>
        <v>0</v>
      </c>
      <c r="L72" s="28">
        <f t="shared" si="33"/>
        <v>0</v>
      </c>
      <c r="M72" s="29">
        <f>ROUND(IF(C72="BDI 1",(1+($H$126/100))*L72,(1+($H$127/100))*L72),2)</f>
        <v>0</v>
      </c>
      <c r="N72" s="30">
        <f t="shared" si="34"/>
        <v>0</v>
      </c>
      <c r="R72" s="46"/>
    </row>
    <row r="73" spans="1:18" s="45" customFormat="1" ht="15" x14ac:dyDescent="0.25">
      <c r="A73" s="47"/>
      <c r="B73" s="47"/>
      <c r="C73" s="47"/>
      <c r="D73" s="7" t="s">
        <v>79</v>
      </c>
      <c r="E73" s="48" t="s">
        <v>175</v>
      </c>
      <c r="F73" s="49"/>
      <c r="G73" s="50"/>
      <c r="H73" s="51"/>
      <c r="I73" s="52"/>
      <c r="J73" s="51"/>
      <c r="K73" s="52"/>
      <c r="L73" s="52"/>
      <c r="M73" s="8"/>
      <c r="N73" s="9">
        <f>SUM(N74:N78)</f>
        <v>0</v>
      </c>
      <c r="R73" s="46"/>
    </row>
    <row r="74" spans="1:18" s="45" customFormat="1" ht="28.5" x14ac:dyDescent="0.25">
      <c r="A74" s="23" t="s">
        <v>11</v>
      </c>
      <c r="B74" s="37">
        <v>93358</v>
      </c>
      <c r="C74" s="37" t="s">
        <v>61</v>
      </c>
      <c r="D74" s="23" t="s">
        <v>51</v>
      </c>
      <c r="E74" s="24" t="s">
        <v>154</v>
      </c>
      <c r="F74" s="25" t="s">
        <v>12</v>
      </c>
      <c r="G74" s="38">
        <v>4.83</v>
      </c>
      <c r="H74" s="39">
        <v>0</v>
      </c>
      <c r="I74" s="28">
        <f t="shared" ref="I74:I78" si="35">G74*H74</f>
        <v>0</v>
      </c>
      <c r="J74" s="39">
        <v>0</v>
      </c>
      <c r="K74" s="28">
        <f t="shared" ref="K74:K78" si="36">J74*G74</f>
        <v>0</v>
      </c>
      <c r="L74" s="28">
        <f t="shared" ref="L74:L78" si="37">H74+J74</f>
        <v>0</v>
      </c>
      <c r="M74" s="29">
        <f>ROUND(IF(C74="BDI 1",(1+($H$126/100))*L74,(1+($H$127/100))*L74),2)</f>
        <v>0</v>
      </c>
      <c r="N74" s="30">
        <f t="shared" ref="N74:N78" si="38">ROUND(M74*G74,2)</f>
        <v>0</v>
      </c>
      <c r="R74" s="46"/>
    </row>
    <row r="75" spans="1:18" s="45" customFormat="1" ht="42.75" x14ac:dyDescent="0.25">
      <c r="A75" s="23" t="s">
        <v>11</v>
      </c>
      <c r="B75" s="37">
        <v>96542</v>
      </c>
      <c r="C75" s="37" t="s">
        <v>61</v>
      </c>
      <c r="D75" s="23" t="s">
        <v>52</v>
      </c>
      <c r="E75" s="24" t="s">
        <v>183</v>
      </c>
      <c r="F75" s="25" t="s">
        <v>9</v>
      </c>
      <c r="G75" s="38">
        <v>12.08</v>
      </c>
      <c r="H75" s="39">
        <v>0</v>
      </c>
      <c r="I75" s="28">
        <f t="shared" si="35"/>
        <v>0</v>
      </c>
      <c r="J75" s="39">
        <v>0</v>
      </c>
      <c r="K75" s="28">
        <f t="shared" si="36"/>
        <v>0</v>
      </c>
      <c r="L75" s="28">
        <f t="shared" si="37"/>
        <v>0</v>
      </c>
      <c r="M75" s="29">
        <f>ROUND(IF(C75="BDI 1",(1+($H$126/100))*L75,(1+($H$127/100))*L75),2)</f>
        <v>0</v>
      </c>
      <c r="N75" s="30">
        <f t="shared" si="38"/>
        <v>0</v>
      </c>
      <c r="R75" s="46"/>
    </row>
    <row r="76" spans="1:18" s="45" customFormat="1" ht="28.5" x14ac:dyDescent="0.25">
      <c r="A76" s="23" t="s">
        <v>11</v>
      </c>
      <c r="B76" s="37">
        <v>96546</v>
      </c>
      <c r="C76" s="37" t="s">
        <v>61</v>
      </c>
      <c r="D76" s="23" t="s">
        <v>121</v>
      </c>
      <c r="E76" s="24" t="s">
        <v>184</v>
      </c>
      <c r="F76" s="25" t="s">
        <v>21</v>
      </c>
      <c r="G76" s="38">
        <v>71.569999999999993</v>
      </c>
      <c r="H76" s="39">
        <v>0</v>
      </c>
      <c r="I76" s="28">
        <f t="shared" si="35"/>
        <v>0</v>
      </c>
      <c r="J76" s="39">
        <v>0</v>
      </c>
      <c r="K76" s="28">
        <f t="shared" si="36"/>
        <v>0</v>
      </c>
      <c r="L76" s="28">
        <f t="shared" si="37"/>
        <v>0</v>
      </c>
      <c r="M76" s="29">
        <f>ROUND(IF(C76="BDI 1",(1+($H$126/100))*L76,(1+($H$127/100))*L76),2)</f>
        <v>0</v>
      </c>
      <c r="N76" s="30">
        <f t="shared" si="38"/>
        <v>0</v>
      </c>
      <c r="R76" s="46"/>
    </row>
    <row r="77" spans="1:18" s="35" customFormat="1" ht="42.75" customHeight="1" outlineLevel="1" x14ac:dyDescent="0.25">
      <c r="A77" s="23" t="s">
        <v>11</v>
      </c>
      <c r="B77" s="37">
        <v>92759</v>
      </c>
      <c r="C77" s="37" t="s">
        <v>61</v>
      </c>
      <c r="D77" s="23" t="s">
        <v>104</v>
      </c>
      <c r="E77" s="24" t="s">
        <v>231</v>
      </c>
      <c r="F77" s="25" t="s">
        <v>21</v>
      </c>
      <c r="G77" s="38">
        <v>13.88</v>
      </c>
      <c r="H77" s="39">
        <v>0</v>
      </c>
      <c r="I77" s="28">
        <f t="shared" si="35"/>
        <v>0</v>
      </c>
      <c r="J77" s="39">
        <v>0</v>
      </c>
      <c r="K77" s="28">
        <f t="shared" si="36"/>
        <v>0</v>
      </c>
      <c r="L77" s="28">
        <f t="shared" si="37"/>
        <v>0</v>
      </c>
      <c r="M77" s="29">
        <f>ROUND(IF(C77="BDI 1",(1+($H$126/100))*L77,(1+($H$127/100))*L77),2)</f>
        <v>0</v>
      </c>
      <c r="N77" s="30">
        <f t="shared" si="38"/>
        <v>0</v>
      </c>
      <c r="O77" s="34"/>
      <c r="R77" s="36"/>
    </row>
    <row r="78" spans="1:18" s="45" customFormat="1" ht="42.75" x14ac:dyDescent="0.25">
      <c r="A78" s="23" t="s">
        <v>11</v>
      </c>
      <c r="B78" s="37">
        <v>96557</v>
      </c>
      <c r="C78" s="37" t="s">
        <v>61</v>
      </c>
      <c r="D78" s="23" t="s">
        <v>78</v>
      </c>
      <c r="E78" s="24" t="s">
        <v>203</v>
      </c>
      <c r="F78" s="25" t="s">
        <v>12</v>
      </c>
      <c r="G78" s="26">
        <v>3.62</v>
      </c>
      <c r="H78" s="39">
        <v>0</v>
      </c>
      <c r="I78" s="28">
        <f t="shared" si="35"/>
        <v>0</v>
      </c>
      <c r="J78" s="40">
        <v>0</v>
      </c>
      <c r="K78" s="28">
        <f t="shared" si="36"/>
        <v>0</v>
      </c>
      <c r="L78" s="28">
        <f t="shared" si="37"/>
        <v>0</v>
      </c>
      <c r="M78" s="29">
        <f>ROUND(IF(C78="BDI 1",(1+($H$126/100))*L78,(1+($H$127/100))*L78),2)</f>
        <v>0</v>
      </c>
      <c r="N78" s="30">
        <f t="shared" si="38"/>
        <v>0</v>
      </c>
      <c r="R78" s="46"/>
    </row>
    <row r="79" spans="1:18" s="45" customFormat="1" ht="15" x14ac:dyDescent="0.25">
      <c r="A79" s="63"/>
      <c r="B79" s="63"/>
      <c r="C79" s="17"/>
      <c r="D79" s="7" t="s">
        <v>80</v>
      </c>
      <c r="E79" s="8" t="s">
        <v>176</v>
      </c>
      <c r="F79" s="8"/>
      <c r="G79" s="8"/>
      <c r="H79" s="8"/>
      <c r="I79" s="8"/>
      <c r="J79" s="8"/>
      <c r="K79" s="8"/>
      <c r="L79" s="8"/>
      <c r="M79" s="8"/>
      <c r="N79" s="9">
        <f>SUM(N80:N86)</f>
        <v>0</v>
      </c>
      <c r="R79" s="46"/>
    </row>
    <row r="80" spans="1:18" s="45" customFormat="1" ht="60" customHeight="1" x14ac:dyDescent="0.25">
      <c r="A80" s="23" t="s">
        <v>11</v>
      </c>
      <c r="B80" s="37">
        <v>103330</v>
      </c>
      <c r="C80" s="37" t="s">
        <v>61</v>
      </c>
      <c r="D80" s="23" t="s">
        <v>53</v>
      </c>
      <c r="E80" s="24" t="s">
        <v>73</v>
      </c>
      <c r="F80" s="25" t="s">
        <v>9</v>
      </c>
      <c r="G80" s="66">
        <v>40.5</v>
      </c>
      <c r="H80" s="39">
        <v>0</v>
      </c>
      <c r="I80" s="28">
        <f t="shared" ref="I80:I86" si="39">G80*H80</f>
        <v>0</v>
      </c>
      <c r="J80" s="39">
        <v>0</v>
      </c>
      <c r="K80" s="28">
        <f>J80*G80</f>
        <v>0</v>
      </c>
      <c r="L80" s="28">
        <f>H80+J80</f>
        <v>0</v>
      </c>
      <c r="M80" s="29">
        <f t="shared" ref="M80:M86" si="40">ROUND(IF(C80="BDI 1",(1+($H$126/100))*L80,(1+($H$127/100))*L80),2)</f>
        <v>0</v>
      </c>
      <c r="N80" s="30">
        <f t="shared" ref="N80:N86" si="41">ROUND(M80*G80,2)</f>
        <v>0</v>
      </c>
      <c r="P80" s="46"/>
      <c r="R80" s="46"/>
    </row>
    <row r="81" spans="1:18" s="45" customFormat="1" ht="14.25" x14ac:dyDescent="0.2">
      <c r="A81" s="23" t="s">
        <v>89</v>
      </c>
      <c r="B81" s="37">
        <v>7253</v>
      </c>
      <c r="C81" s="37" t="s">
        <v>61</v>
      </c>
      <c r="D81" s="23" t="s">
        <v>54</v>
      </c>
      <c r="E81" s="59" t="s">
        <v>204</v>
      </c>
      <c r="F81" s="25" t="s">
        <v>12</v>
      </c>
      <c r="G81" s="66">
        <v>25</v>
      </c>
      <c r="H81" s="39">
        <v>0</v>
      </c>
      <c r="I81" s="28">
        <f t="shared" si="39"/>
        <v>0</v>
      </c>
      <c r="J81" s="39">
        <v>0</v>
      </c>
      <c r="K81" s="28">
        <f t="shared" ref="K81:K86" si="42">J81*G81</f>
        <v>0</v>
      </c>
      <c r="L81" s="28">
        <f t="shared" ref="L81:L86" si="43">H81+J81</f>
        <v>0</v>
      </c>
      <c r="M81" s="29">
        <f t="shared" si="40"/>
        <v>0</v>
      </c>
      <c r="N81" s="30">
        <f t="shared" si="41"/>
        <v>0</v>
      </c>
      <c r="P81" s="46"/>
      <c r="R81" s="46"/>
    </row>
    <row r="82" spans="1:18" s="45" customFormat="1" ht="42.75" x14ac:dyDescent="0.25">
      <c r="A82" s="23" t="s">
        <v>11</v>
      </c>
      <c r="B82" s="37">
        <v>87894</v>
      </c>
      <c r="C82" s="37" t="s">
        <v>61</v>
      </c>
      <c r="D82" s="23" t="s">
        <v>55</v>
      </c>
      <c r="E82" s="24" t="s">
        <v>186</v>
      </c>
      <c r="F82" s="25" t="s">
        <v>9</v>
      </c>
      <c r="G82" s="66">
        <v>28.4</v>
      </c>
      <c r="H82" s="39">
        <v>0</v>
      </c>
      <c r="I82" s="28">
        <f t="shared" si="39"/>
        <v>0</v>
      </c>
      <c r="J82" s="39">
        <v>0</v>
      </c>
      <c r="K82" s="28">
        <f t="shared" si="42"/>
        <v>0</v>
      </c>
      <c r="L82" s="28">
        <f t="shared" si="43"/>
        <v>0</v>
      </c>
      <c r="M82" s="29">
        <f t="shared" si="40"/>
        <v>0</v>
      </c>
      <c r="N82" s="30">
        <f t="shared" si="41"/>
        <v>0</v>
      </c>
      <c r="R82" s="46"/>
    </row>
    <row r="83" spans="1:18" s="45" customFormat="1" ht="42.75" x14ac:dyDescent="0.25">
      <c r="A83" s="23" t="s">
        <v>11</v>
      </c>
      <c r="B83" s="37">
        <v>87775</v>
      </c>
      <c r="C83" s="37" t="s">
        <v>61</v>
      </c>
      <c r="D83" s="23" t="s">
        <v>56</v>
      </c>
      <c r="E83" s="24" t="s">
        <v>187</v>
      </c>
      <c r="F83" s="25" t="s">
        <v>9</v>
      </c>
      <c r="G83" s="66">
        <v>40.5</v>
      </c>
      <c r="H83" s="39">
        <v>0</v>
      </c>
      <c r="I83" s="28">
        <f t="shared" si="39"/>
        <v>0</v>
      </c>
      <c r="J83" s="39">
        <v>0</v>
      </c>
      <c r="K83" s="28">
        <f t="shared" si="42"/>
        <v>0</v>
      </c>
      <c r="L83" s="28">
        <f t="shared" si="43"/>
        <v>0</v>
      </c>
      <c r="M83" s="29">
        <f t="shared" si="40"/>
        <v>0</v>
      </c>
      <c r="N83" s="30">
        <f t="shared" si="41"/>
        <v>0</v>
      </c>
      <c r="R83" s="46"/>
    </row>
    <row r="84" spans="1:18" s="45" customFormat="1" ht="28.5" x14ac:dyDescent="0.25">
      <c r="A84" s="23" t="s">
        <v>11</v>
      </c>
      <c r="B84" s="37">
        <v>88485</v>
      </c>
      <c r="C84" s="37" t="s">
        <v>61</v>
      </c>
      <c r="D84" s="23" t="s">
        <v>57</v>
      </c>
      <c r="E84" s="24" t="s">
        <v>33</v>
      </c>
      <c r="F84" s="25" t="s">
        <v>9</v>
      </c>
      <c r="G84" s="66">
        <v>40.5</v>
      </c>
      <c r="H84" s="39">
        <v>0</v>
      </c>
      <c r="I84" s="28">
        <f t="shared" si="39"/>
        <v>0</v>
      </c>
      <c r="J84" s="39">
        <v>0</v>
      </c>
      <c r="K84" s="28">
        <f t="shared" si="42"/>
        <v>0</v>
      </c>
      <c r="L84" s="28">
        <f t="shared" si="43"/>
        <v>0</v>
      </c>
      <c r="M84" s="29">
        <f t="shared" si="40"/>
        <v>0</v>
      </c>
      <c r="N84" s="30">
        <f t="shared" si="41"/>
        <v>0</v>
      </c>
      <c r="R84" s="46"/>
    </row>
    <row r="85" spans="1:18" s="45" customFormat="1" ht="28.5" x14ac:dyDescent="0.25">
      <c r="A85" s="23" t="s">
        <v>11</v>
      </c>
      <c r="B85" s="37">
        <v>95305</v>
      </c>
      <c r="C85" s="37" t="s">
        <v>61</v>
      </c>
      <c r="D85" s="23" t="s">
        <v>122</v>
      </c>
      <c r="E85" s="24" t="s">
        <v>68</v>
      </c>
      <c r="F85" s="25" t="s">
        <v>9</v>
      </c>
      <c r="G85" s="66">
        <v>40.5</v>
      </c>
      <c r="H85" s="39">
        <v>0</v>
      </c>
      <c r="I85" s="28">
        <f t="shared" si="39"/>
        <v>0</v>
      </c>
      <c r="J85" s="39">
        <v>0</v>
      </c>
      <c r="K85" s="28">
        <f t="shared" si="42"/>
        <v>0</v>
      </c>
      <c r="L85" s="28">
        <f t="shared" si="43"/>
        <v>0</v>
      </c>
      <c r="M85" s="29">
        <f t="shared" si="40"/>
        <v>0</v>
      </c>
      <c r="N85" s="30">
        <f t="shared" si="41"/>
        <v>0</v>
      </c>
      <c r="R85" s="46"/>
    </row>
    <row r="86" spans="1:18" s="45" customFormat="1" ht="28.5" x14ac:dyDescent="0.25">
      <c r="A86" s="23" t="s">
        <v>11</v>
      </c>
      <c r="B86" s="37">
        <v>88489</v>
      </c>
      <c r="C86" s="37" t="s">
        <v>61</v>
      </c>
      <c r="D86" s="23" t="s">
        <v>123</v>
      </c>
      <c r="E86" s="24" t="s">
        <v>188</v>
      </c>
      <c r="F86" s="25" t="s">
        <v>12</v>
      </c>
      <c r="G86" s="66">
        <v>81</v>
      </c>
      <c r="H86" s="39">
        <v>0</v>
      </c>
      <c r="I86" s="28">
        <f t="shared" si="39"/>
        <v>0</v>
      </c>
      <c r="J86" s="39">
        <v>0</v>
      </c>
      <c r="K86" s="28">
        <f t="shared" si="42"/>
        <v>0</v>
      </c>
      <c r="L86" s="28">
        <f t="shared" si="43"/>
        <v>0</v>
      </c>
      <c r="M86" s="29">
        <f t="shared" si="40"/>
        <v>0</v>
      </c>
      <c r="N86" s="30">
        <f t="shared" si="41"/>
        <v>0</v>
      </c>
      <c r="R86" s="46"/>
    </row>
    <row r="87" spans="1:18" s="35" customFormat="1" ht="15" x14ac:dyDescent="0.25">
      <c r="A87" s="72"/>
      <c r="B87" s="72"/>
      <c r="C87" s="17"/>
      <c r="D87" s="7" t="s">
        <v>95</v>
      </c>
      <c r="E87" s="48" t="s">
        <v>87</v>
      </c>
      <c r="F87" s="8"/>
      <c r="G87" s="8"/>
      <c r="H87" s="8"/>
      <c r="I87" s="8"/>
      <c r="J87" s="8"/>
      <c r="K87" s="8"/>
      <c r="L87" s="8"/>
      <c r="M87" s="8"/>
      <c r="N87" s="9">
        <f>SUM(N88:N95)</f>
        <v>0</v>
      </c>
      <c r="R87" s="36"/>
    </row>
    <row r="88" spans="1:18" s="45" customFormat="1" ht="60.75" customHeight="1" x14ac:dyDescent="0.25">
      <c r="A88" s="23" t="s">
        <v>11</v>
      </c>
      <c r="B88" s="37">
        <v>103330</v>
      </c>
      <c r="C88" s="37" t="s">
        <v>61</v>
      </c>
      <c r="D88" s="23" t="s">
        <v>124</v>
      </c>
      <c r="E88" s="24" t="s">
        <v>73</v>
      </c>
      <c r="F88" s="25" t="s">
        <v>9</v>
      </c>
      <c r="G88" s="38">
        <v>12.08</v>
      </c>
      <c r="H88" s="39">
        <v>0</v>
      </c>
      <c r="I88" s="28">
        <f t="shared" ref="I88:I94" si="44">G88*H88</f>
        <v>0</v>
      </c>
      <c r="J88" s="39">
        <v>0</v>
      </c>
      <c r="K88" s="28">
        <f>J88*G88</f>
        <v>0</v>
      </c>
      <c r="L88" s="28">
        <f>H88+J88</f>
        <v>0</v>
      </c>
      <c r="M88" s="29">
        <f t="shared" ref="M88:M95" si="45">ROUND(IF(C88="BDI 1",(1+($H$126/100))*L88,(1+($H$127/100))*L88),2)</f>
        <v>0</v>
      </c>
      <c r="N88" s="30">
        <f t="shared" ref="N88:N101" si="46">ROUND(M88*G88,2)</f>
        <v>0</v>
      </c>
      <c r="P88" s="46"/>
      <c r="R88" s="46"/>
    </row>
    <row r="89" spans="1:18" s="45" customFormat="1" ht="44.25" customHeight="1" x14ac:dyDescent="0.25">
      <c r="A89" s="23" t="s">
        <v>11</v>
      </c>
      <c r="B89" s="37">
        <v>104626</v>
      </c>
      <c r="C89" s="37" t="s">
        <v>61</v>
      </c>
      <c r="D89" s="23" t="s">
        <v>125</v>
      </c>
      <c r="E89" s="22" t="s">
        <v>205</v>
      </c>
      <c r="F89" s="25" t="s">
        <v>12</v>
      </c>
      <c r="G89" s="38">
        <v>2.2999999999999998</v>
      </c>
      <c r="H89" s="39">
        <v>0</v>
      </c>
      <c r="I89" s="28">
        <f t="shared" si="44"/>
        <v>0</v>
      </c>
      <c r="J89" s="39">
        <v>0</v>
      </c>
      <c r="K89" s="28">
        <f t="shared" ref="K89:K101" si="47">J89*G89</f>
        <v>0</v>
      </c>
      <c r="L89" s="28">
        <f t="shared" ref="L89:L101" si="48">H89+J89</f>
        <v>0</v>
      </c>
      <c r="M89" s="29">
        <f t="shared" si="45"/>
        <v>0</v>
      </c>
      <c r="N89" s="30">
        <f t="shared" si="46"/>
        <v>0</v>
      </c>
      <c r="R89" s="46"/>
    </row>
    <row r="90" spans="1:18" s="45" customFormat="1" ht="42.75" x14ac:dyDescent="0.2">
      <c r="A90" s="23" t="s">
        <v>11</v>
      </c>
      <c r="B90" s="37">
        <v>96624</v>
      </c>
      <c r="C90" s="37" t="s">
        <v>61</v>
      </c>
      <c r="D90" s="23" t="s">
        <v>126</v>
      </c>
      <c r="E90" s="65" t="s">
        <v>206</v>
      </c>
      <c r="F90" s="25" t="s">
        <v>12</v>
      </c>
      <c r="G90" s="38">
        <v>37.11</v>
      </c>
      <c r="H90" s="39">
        <v>0</v>
      </c>
      <c r="I90" s="28">
        <f t="shared" si="44"/>
        <v>0</v>
      </c>
      <c r="J90" s="39">
        <v>0</v>
      </c>
      <c r="K90" s="28">
        <f t="shared" si="47"/>
        <v>0</v>
      </c>
      <c r="L90" s="28">
        <f t="shared" si="48"/>
        <v>0</v>
      </c>
      <c r="M90" s="29">
        <f t="shared" si="45"/>
        <v>0</v>
      </c>
      <c r="N90" s="30">
        <f t="shared" si="46"/>
        <v>0</v>
      </c>
      <c r="R90" s="46"/>
    </row>
    <row r="91" spans="1:18" s="45" customFormat="1" ht="42.75" x14ac:dyDescent="0.25">
      <c r="A91" s="23" t="s">
        <v>11</v>
      </c>
      <c r="B91" s="37">
        <v>87894</v>
      </c>
      <c r="C91" s="37" t="s">
        <v>61</v>
      </c>
      <c r="D91" s="23" t="s">
        <v>127</v>
      </c>
      <c r="E91" s="24" t="s">
        <v>186</v>
      </c>
      <c r="F91" s="25" t="s">
        <v>9</v>
      </c>
      <c r="G91" s="38">
        <v>37.11</v>
      </c>
      <c r="H91" s="39">
        <v>0</v>
      </c>
      <c r="I91" s="28">
        <f t="shared" si="44"/>
        <v>0</v>
      </c>
      <c r="J91" s="39">
        <v>0</v>
      </c>
      <c r="K91" s="28">
        <f t="shared" si="47"/>
        <v>0</v>
      </c>
      <c r="L91" s="28">
        <f t="shared" si="48"/>
        <v>0</v>
      </c>
      <c r="M91" s="29">
        <f t="shared" si="45"/>
        <v>0</v>
      </c>
      <c r="N91" s="30">
        <f t="shared" si="46"/>
        <v>0</v>
      </c>
      <c r="R91" s="46"/>
    </row>
    <row r="92" spans="1:18" s="45" customFormat="1" ht="42.75" x14ac:dyDescent="0.25">
      <c r="A92" s="23" t="s">
        <v>11</v>
      </c>
      <c r="B92" s="37">
        <v>87775</v>
      </c>
      <c r="C92" s="37" t="s">
        <v>61</v>
      </c>
      <c r="D92" s="23" t="s">
        <v>128</v>
      </c>
      <c r="E92" s="24" t="s">
        <v>187</v>
      </c>
      <c r="F92" s="25" t="s">
        <v>9</v>
      </c>
      <c r="G92" s="38">
        <v>37.11</v>
      </c>
      <c r="H92" s="39">
        <v>0</v>
      </c>
      <c r="I92" s="28">
        <f t="shared" si="44"/>
        <v>0</v>
      </c>
      <c r="J92" s="39">
        <v>0</v>
      </c>
      <c r="K92" s="28">
        <f t="shared" si="47"/>
        <v>0</v>
      </c>
      <c r="L92" s="28">
        <f t="shared" si="48"/>
        <v>0</v>
      </c>
      <c r="M92" s="29">
        <f t="shared" si="45"/>
        <v>0</v>
      </c>
      <c r="N92" s="30">
        <f t="shared" si="46"/>
        <v>0</v>
      </c>
      <c r="R92" s="46"/>
    </row>
    <row r="93" spans="1:18" s="45" customFormat="1" ht="28.5" x14ac:dyDescent="0.25">
      <c r="A93" s="23" t="s">
        <v>11</v>
      </c>
      <c r="B93" s="37">
        <v>88485</v>
      </c>
      <c r="C93" s="37" t="s">
        <v>61</v>
      </c>
      <c r="D93" s="23" t="s">
        <v>129</v>
      </c>
      <c r="E93" s="24" t="s">
        <v>33</v>
      </c>
      <c r="F93" s="25" t="s">
        <v>9</v>
      </c>
      <c r="G93" s="38">
        <v>37.11</v>
      </c>
      <c r="H93" s="39">
        <v>0</v>
      </c>
      <c r="I93" s="28">
        <f t="shared" si="44"/>
        <v>0</v>
      </c>
      <c r="J93" s="39">
        <v>0</v>
      </c>
      <c r="K93" s="28">
        <f t="shared" si="47"/>
        <v>0</v>
      </c>
      <c r="L93" s="28">
        <f t="shared" si="48"/>
        <v>0</v>
      </c>
      <c r="M93" s="29">
        <f t="shared" si="45"/>
        <v>0</v>
      </c>
      <c r="N93" s="30">
        <f t="shared" si="46"/>
        <v>0</v>
      </c>
      <c r="R93" s="46"/>
    </row>
    <row r="94" spans="1:18" s="45" customFormat="1" ht="28.5" x14ac:dyDescent="0.25">
      <c r="A94" s="23" t="s">
        <v>11</v>
      </c>
      <c r="B94" s="37">
        <v>95305</v>
      </c>
      <c r="C94" s="37" t="s">
        <v>61</v>
      </c>
      <c r="D94" s="23" t="s">
        <v>130</v>
      </c>
      <c r="E94" s="24" t="s">
        <v>68</v>
      </c>
      <c r="F94" s="25" t="s">
        <v>9</v>
      </c>
      <c r="G94" s="38">
        <v>37.11</v>
      </c>
      <c r="H94" s="39">
        <v>0</v>
      </c>
      <c r="I94" s="28">
        <f t="shared" si="44"/>
        <v>0</v>
      </c>
      <c r="J94" s="39">
        <v>0</v>
      </c>
      <c r="K94" s="28">
        <f t="shared" si="47"/>
        <v>0</v>
      </c>
      <c r="L94" s="28">
        <f t="shared" si="48"/>
        <v>0</v>
      </c>
      <c r="M94" s="29">
        <f t="shared" si="45"/>
        <v>0</v>
      </c>
      <c r="N94" s="30">
        <f t="shared" si="46"/>
        <v>0</v>
      </c>
      <c r="R94" s="46"/>
    </row>
    <row r="95" spans="1:18" s="45" customFormat="1" ht="28.5" x14ac:dyDescent="0.25">
      <c r="A95" s="23" t="s">
        <v>11</v>
      </c>
      <c r="B95" s="37">
        <v>88489</v>
      </c>
      <c r="C95" s="37" t="s">
        <v>61</v>
      </c>
      <c r="D95" s="23" t="s">
        <v>131</v>
      </c>
      <c r="E95" s="24" t="s">
        <v>188</v>
      </c>
      <c r="F95" s="25" t="s">
        <v>12</v>
      </c>
      <c r="G95" s="38">
        <v>74.22</v>
      </c>
      <c r="H95" s="39">
        <v>0</v>
      </c>
      <c r="I95" s="28">
        <f>G95*H95</f>
        <v>0</v>
      </c>
      <c r="J95" s="39">
        <v>0</v>
      </c>
      <c r="K95" s="28">
        <f t="shared" si="47"/>
        <v>0</v>
      </c>
      <c r="L95" s="28">
        <f t="shared" si="48"/>
        <v>0</v>
      </c>
      <c r="M95" s="29">
        <f t="shared" si="45"/>
        <v>0</v>
      </c>
      <c r="N95" s="30">
        <f t="shared" si="46"/>
        <v>0</v>
      </c>
      <c r="R95" s="46"/>
    </row>
    <row r="96" spans="1:18" s="35" customFormat="1" ht="15" x14ac:dyDescent="0.25">
      <c r="A96" s="63"/>
      <c r="B96" s="63"/>
      <c r="C96" s="17"/>
      <c r="D96" s="7" t="s">
        <v>96</v>
      </c>
      <c r="E96" s="8" t="s">
        <v>88</v>
      </c>
      <c r="F96" s="8"/>
      <c r="G96" s="8"/>
      <c r="H96" s="8"/>
      <c r="I96" s="8"/>
      <c r="J96" s="8"/>
      <c r="K96" s="8"/>
      <c r="L96" s="8"/>
      <c r="M96" s="8"/>
      <c r="N96" s="9">
        <f>SUM(N97:N101)</f>
        <v>0</v>
      </c>
      <c r="R96" s="36"/>
    </row>
    <row r="97" spans="1:18" s="35" customFormat="1" ht="56.25" customHeight="1" outlineLevel="1" x14ac:dyDescent="0.2">
      <c r="A97" s="23" t="s">
        <v>11</v>
      </c>
      <c r="B97" s="37">
        <v>103210</v>
      </c>
      <c r="C97" s="23" t="s">
        <v>61</v>
      </c>
      <c r="D97" s="23" t="s">
        <v>58</v>
      </c>
      <c r="E97" s="21" t="s">
        <v>207</v>
      </c>
      <c r="F97" s="25" t="s">
        <v>83</v>
      </c>
      <c r="G97" s="38">
        <v>1</v>
      </c>
      <c r="H97" s="39">
        <v>0</v>
      </c>
      <c r="I97" s="28">
        <f>G97*H97</f>
        <v>0</v>
      </c>
      <c r="J97" s="39">
        <v>0</v>
      </c>
      <c r="K97" s="28">
        <f t="shared" si="47"/>
        <v>0</v>
      </c>
      <c r="L97" s="28">
        <f t="shared" si="48"/>
        <v>0</v>
      </c>
      <c r="M97" s="29">
        <f>ROUND(IF(C97="BDI 1",(1+($H$126/100))*L97,(1+($H$127/100))*L97),2)</f>
        <v>0</v>
      </c>
      <c r="N97" s="30">
        <f t="shared" si="46"/>
        <v>0</v>
      </c>
      <c r="R97" s="36"/>
    </row>
    <row r="98" spans="1:18" s="35" customFormat="1" ht="57.75" customHeight="1" outlineLevel="1" x14ac:dyDescent="0.2">
      <c r="A98" s="23" t="s">
        <v>11</v>
      </c>
      <c r="B98" s="37">
        <v>103189</v>
      </c>
      <c r="C98" s="23" t="s">
        <v>61</v>
      </c>
      <c r="D98" s="23" t="s">
        <v>132</v>
      </c>
      <c r="E98" s="19" t="s">
        <v>208</v>
      </c>
      <c r="F98" s="25" t="s">
        <v>83</v>
      </c>
      <c r="G98" s="38">
        <v>1</v>
      </c>
      <c r="H98" s="39">
        <v>0</v>
      </c>
      <c r="I98" s="28">
        <f t="shared" ref="I98:I101" si="49">G98*H98</f>
        <v>0</v>
      </c>
      <c r="J98" s="39">
        <v>0</v>
      </c>
      <c r="K98" s="28">
        <f t="shared" si="47"/>
        <v>0</v>
      </c>
      <c r="L98" s="28">
        <f t="shared" si="48"/>
        <v>0</v>
      </c>
      <c r="M98" s="29">
        <f>ROUND(IF(C98="BDI 1",(1+($H$126/100))*L98,(1+($H$127/100))*L98),2)</f>
        <v>0</v>
      </c>
      <c r="N98" s="30">
        <f t="shared" si="46"/>
        <v>0</v>
      </c>
      <c r="R98" s="36"/>
    </row>
    <row r="99" spans="1:18" s="35" customFormat="1" ht="57.75" customHeight="1" outlineLevel="1" x14ac:dyDescent="0.2">
      <c r="A99" s="23" t="s">
        <v>11</v>
      </c>
      <c r="B99" s="37">
        <v>103187</v>
      </c>
      <c r="C99" s="23" t="s">
        <v>61</v>
      </c>
      <c r="D99" s="23" t="s">
        <v>59</v>
      </c>
      <c r="E99" s="19" t="s">
        <v>209</v>
      </c>
      <c r="F99" s="25" t="s">
        <v>83</v>
      </c>
      <c r="G99" s="38">
        <v>1</v>
      </c>
      <c r="H99" s="39">
        <v>0</v>
      </c>
      <c r="I99" s="28">
        <f t="shared" si="49"/>
        <v>0</v>
      </c>
      <c r="J99" s="39">
        <v>0</v>
      </c>
      <c r="K99" s="28">
        <f t="shared" si="47"/>
        <v>0</v>
      </c>
      <c r="L99" s="28">
        <f t="shared" si="48"/>
        <v>0</v>
      </c>
      <c r="M99" s="29">
        <f>ROUND(IF(C99="BDI 1",(1+($H$126/100))*L99,(1+($H$127/100))*L99),2)</f>
        <v>0</v>
      </c>
      <c r="N99" s="30">
        <f t="shared" si="46"/>
        <v>0</v>
      </c>
      <c r="R99" s="36"/>
    </row>
    <row r="100" spans="1:18" s="35" customFormat="1" ht="57" customHeight="1" outlineLevel="1" x14ac:dyDescent="0.2">
      <c r="A100" s="23" t="s">
        <v>11</v>
      </c>
      <c r="B100" s="37">
        <v>103194</v>
      </c>
      <c r="C100" s="23" t="s">
        <v>61</v>
      </c>
      <c r="D100" s="23" t="s">
        <v>133</v>
      </c>
      <c r="E100" s="19" t="s">
        <v>210</v>
      </c>
      <c r="F100" s="25" t="s">
        <v>83</v>
      </c>
      <c r="G100" s="38">
        <v>1</v>
      </c>
      <c r="H100" s="39">
        <v>0</v>
      </c>
      <c r="I100" s="28">
        <f t="shared" si="49"/>
        <v>0</v>
      </c>
      <c r="J100" s="39">
        <v>0</v>
      </c>
      <c r="K100" s="28">
        <f t="shared" si="47"/>
        <v>0</v>
      </c>
      <c r="L100" s="28">
        <f t="shared" si="48"/>
        <v>0</v>
      </c>
      <c r="M100" s="29">
        <f>ROUND(IF(C100="BDI 1",(1+($H$126/100))*L100,(1+($H$127/100))*L100),2)</f>
        <v>0</v>
      </c>
      <c r="N100" s="30">
        <f t="shared" si="46"/>
        <v>0</v>
      </c>
      <c r="R100" s="36"/>
    </row>
    <row r="101" spans="1:18" s="35" customFormat="1" ht="57.75" customHeight="1" outlineLevel="1" x14ac:dyDescent="0.2">
      <c r="A101" s="23" t="s">
        <v>11</v>
      </c>
      <c r="B101" s="37">
        <v>103208</v>
      </c>
      <c r="C101" s="23" t="s">
        <v>61</v>
      </c>
      <c r="D101" s="23" t="s">
        <v>134</v>
      </c>
      <c r="E101" s="19" t="s">
        <v>211</v>
      </c>
      <c r="F101" s="25" t="s">
        <v>83</v>
      </c>
      <c r="G101" s="38">
        <v>1</v>
      </c>
      <c r="H101" s="39">
        <v>0</v>
      </c>
      <c r="I101" s="28">
        <f t="shared" si="49"/>
        <v>0</v>
      </c>
      <c r="J101" s="39">
        <v>0</v>
      </c>
      <c r="K101" s="28">
        <f t="shared" si="47"/>
        <v>0</v>
      </c>
      <c r="L101" s="28">
        <f t="shared" si="48"/>
        <v>0</v>
      </c>
      <c r="M101" s="29">
        <f>ROUND(IF(C101="BDI 1",(1+($H$126/100))*L101,(1+($H$127/100))*L101),2)</f>
        <v>0</v>
      </c>
      <c r="N101" s="30">
        <f t="shared" si="46"/>
        <v>0</v>
      </c>
      <c r="R101" s="36"/>
    </row>
    <row r="102" spans="1:18" s="35" customFormat="1" ht="15" x14ac:dyDescent="0.25">
      <c r="A102" s="47"/>
      <c r="B102" s="47"/>
      <c r="C102" s="47"/>
      <c r="D102" s="7" t="s">
        <v>97</v>
      </c>
      <c r="E102" s="48" t="s">
        <v>177</v>
      </c>
      <c r="F102" s="49"/>
      <c r="G102" s="50"/>
      <c r="H102" s="51"/>
      <c r="I102" s="52"/>
      <c r="J102" s="51"/>
      <c r="K102" s="52"/>
      <c r="L102" s="52"/>
      <c r="M102" s="8"/>
      <c r="N102" s="9">
        <f>SUM(N103:N111)</f>
        <v>0</v>
      </c>
      <c r="O102" s="53"/>
      <c r="R102" s="36"/>
    </row>
    <row r="103" spans="1:18" s="33" customFormat="1" ht="75" customHeight="1" outlineLevel="1" x14ac:dyDescent="0.25">
      <c r="A103" s="23" t="s">
        <v>11</v>
      </c>
      <c r="B103" s="54">
        <v>102327</v>
      </c>
      <c r="C103" s="23" t="s">
        <v>61</v>
      </c>
      <c r="D103" s="23" t="s">
        <v>84</v>
      </c>
      <c r="E103" s="55" t="s">
        <v>212</v>
      </c>
      <c r="F103" s="25" t="s">
        <v>12</v>
      </c>
      <c r="G103" s="26">
        <v>29.92</v>
      </c>
      <c r="H103" s="39">
        <v>0</v>
      </c>
      <c r="I103" s="28">
        <f>G103*H103</f>
        <v>0</v>
      </c>
      <c r="J103" s="40">
        <v>0</v>
      </c>
      <c r="K103" s="28">
        <f>J103*G103</f>
        <v>0</v>
      </c>
      <c r="L103" s="28">
        <f>H103+J103</f>
        <v>0</v>
      </c>
      <c r="M103" s="29">
        <f t="shared" ref="M103:M111" si="50">ROUND(IF(C103="BDI 1",(1+($H$126/100))*L103,(1+($H$127/100))*L103),2)</f>
        <v>0</v>
      </c>
      <c r="N103" s="30">
        <f>ROUND(M103*G103,2)</f>
        <v>0</v>
      </c>
      <c r="O103" s="31"/>
      <c r="R103" s="32"/>
    </row>
    <row r="104" spans="1:18" s="33" customFormat="1" ht="45.75" customHeight="1" outlineLevel="1" x14ac:dyDescent="0.25">
      <c r="A104" s="23" t="s">
        <v>89</v>
      </c>
      <c r="B104" s="54">
        <v>102670</v>
      </c>
      <c r="C104" s="37" t="s">
        <v>61</v>
      </c>
      <c r="D104" s="23" t="s">
        <v>135</v>
      </c>
      <c r="E104" s="55" t="s">
        <v>235</v>
      </c>
      <c r="F104" s="25" t="s">
        <v>18</v>
      </c>
      <c r="G104" s="26">
        <v>142.5</v>
      </c>
      <c r="H104" s="39">
        <v>0</v>
      </c>
      <c r="I104" s="28">
        <f t="shared" ref="I104:I109" si="51">G104*H104</f>
        <v>0</v>
      </c>
      <c r="J104" s="40">
        <v>0</v>
      </c>
      <c r="K104" s="28">
        <f t="shared" ref="K104:K109" si="52">J104*G104</f>
        <v>0</v>
      </c>
      <c r="L104" s="28">
        <f t="shared" ref="L104:L108" si="53">H104+J104</f>
        <v>0</v>
      </c>
      <c r="M104" s="29">
        <f t="shared" si="50"/>
        <v>0</v>
      </c>
      <c r="N104" s="30">
        <f t="shared" ref="N104:N107" si="54">ROUND(M104*G104,2)</f>
        <v>0</v>
      </c>
      <c r="O104" s="31"/>
      <c r="R104" s="32"/>
    </row>
    <row r="105" spans="1:18" s="33" customFormat="1" ht="45.75" customHeight="1" outlineLevel="1" x14ac:dyDescent="0.25">
      <c r="A105" s="23" t="s">
        <v>89</v>
      </c>
      <c r="B105" s="54">
        <v>102711</v>
      </c>
      <c r="C105" s="37" t="s">
        <v>62</v>
      </c>
      <c r="D105" s="23" t="s">
        <v>136</v>
      </c>
      <c r="E105" s="55" t="s">
        <v>230</v>
      </c>
      <c r="F105" s="25" t="s">
        <v>91</v>
      </c>
      <c r="G105" s="26">
        <v>5</v>
      </c>
      <c r="H105" s="39">
        <v>0</v>
      </c>
      <c r="I105" s="28">
        <f t="shared" si="51"/>
        <v>0</v>
      </c>
      <c r="J105" s="40">
        <v>0</v>
      </c>
      <c r="K105" s="28">
        <f t="shared" si="52"/>
        <v>0</v>
      </c>
      <c r="L105" s="28">
        <f t="shared" si="53"/>
        <v>0</v>
      </c>
      <c r="M105" s="29">
        <f t="shared" si="50"/>
        <v>0</v>
      </c>
      <c r="N105" s="30">
        <f t="shared" si="54"/>
        <v>0</v>
      </c>
      <c r="O105" s="31"/>
      <c r="R105" s="32"/>
    </row>
    <row r="106" spans="1:18" s="33" customFormat="1" ht="45.75" customHeight="1" outlineLevel="1" x14ac:dyDescent="0.25">
      <c r="A106" s="23" t="s">
        <v>89</v>
      </c>
      <c r="B106" s="54">
        <v>100324</v>
      </c>
      <c r="C106" s="37" t="s">
        <v>61</v>
      </c>
      <c r="D106" s="23" t="s">
        <v>137</v>
      </c>
      <c r="E106" s="22" t="s">
        <v>213</v>
      </c>
      <c r="F106" s="25" t="s">
        <v>12</v>
      </c>
      <c r="G106" s="26">
        <v>52.075000000000003</v>
      </c>
      <c r="H106" s="39">
        <v>0</v>
      </c>
      <c r="I106" s="28">
        <f t="shared" si="51"/>
        <v>0</v>
      </c>
      <c r="J106" s="40">
        <v>0</v>
      </c>
      <c r="K106" s="28">
        <f t="shared" si="52"/>
        <v>0</v>
      </c>
      <c r="L106" s="28">
        <f t="shared" si="53"/>
        <v>0</v>
      </c>
      <c r="M106" s="29">
        <f t="shared" si="50"/>
        <v>0</v>
      </c>
      <c r="N106" s="30">
        <f t="shared" si="54"/>
        <v>0</v>
      </c>
      <c r="O106" s="31"/>
      <c r="R106" s="32"/>
    </row>
    <row r="107" spans="1:18" s="33" customFormat="1" ht="45.75" customHeight="1" outlineLevel="1" x14ac:dyDescent="0.25">
      <c r="A107" s="23" t="s">
        <v>89</v>
      </c>
      <c r="B107" s="54">
        <v>100323</v>
      </c>
      <c r="C107" s="37" t="s">
        <v>61</v>
      </c>
      <c r="D107" s="23" t="s">
        <v>138</v>
      </c>
      <c r="E107" s="22" t="s">
        <v>214</v>
      </c>
      <c r="F107" s="25" t="s">
        <v>12</v>
      </c>
      <c r="G107" s="26">
        <v>78.11</v>
      </c>
      <c r="H107" s="39">
        <v>0</v>
      </c>
      <c r="I107" s="28">
        <f t="shared" si="51"/>
        <v>0</v>
      </c>
      <c r="J107" s="40">
        <v>0</v>
      </c>
      <c r="K107" s="28">
        <f t="shared" si="52"/>
        <v>0</v>
      </c>
      <c r="L107" s="28">
        <f t="shared" si="53"/>
        <v>0</v>
      </c>
      <c r="M107" s="29">
        <f t="shared" si="50"/>
        <v>0</v>
      </c>
      <c r="N107" s="30">
        <f t="shared" si="54"/>
        <v>0</v>
      </c>
      <c r="O107" s="31"/>
      <c r="R107" s="32"/>
    </row>
    <row r="108" spans="1:18" s="45" customFormat="1" ht="41.25" customHeight="1" outlineLevel="1" x14ac:dyDescent="0.25">
      <c r="A108" s="23" t="s">
        <v>89</v>
      </c>
      <c r="B108" s="37">
        <v>101174</v>
      </c>
      <c r="C108" s="23" t="s">
        <v>61</v>
      </c>
      <c r="D108" s="23" t="s">
        <v>139</v>
      </c>
      <c r="E108" s="24" t="s">
        <v>161</v>
      </c>
      <c r="F108" s="25" t="s">
        <v>18</v>
      </c>
      <c r="G108" s="38">
        <v>24</v>
      </c>
      <c r="H108" s="39">
        <v>0</v>
      </c>
      <c r="I108" s="28">
        <f t="shared" si="51"/>
        <v>0</v>
      </c>
      <c r="J108" s="39">
        <v>0</v>
      </c>
      <c r="K108" s="28">
        <f t="shared" si="52"/>
        <v>0</v>
      </c>
      <c r="L108" s="28">
        <f t="shared" si="53"/>
        <v>0</v>
      </c>
      <c r="M108" s="29">
        <f t="shared" si="50"/>
        <v>0</v>
      </c>
      <c r="N108" s="30">
        <f t="shared" ref="N108:N110" si="55">ROUND(M108*G108,2)</f>
        <v>0</v>
      </c>
      <c r="O108" s="44"/>
      <c r="R108" s="46"/>
    </row>
    <row r="109" spans="1:18" s="35" customFormat="1" ht="57" customHeight="1" x14ac:dyDescent="0.25">
      <c r="A109" s="23" t="s">
        <v>23</v>
      </c>
      <c r="B109" s="37">
        <v>2630</v>
      </c>
      <c r="C109" s="37" t="s">
        <v>70</v>
      </c>
      <c r="D109" s="23" t="s">
        <v>140</v>
      </c>
      <c r="E109" s="24" t="s">
        <v>215</v>
      </c>
      <c r="F109" s="25" t="s">
        <v>9</v>
      </c>
      <c r="G109" s="38">
        <v>305.97000000000003</v>
      </c>
      <c r="H109" s="39">
        <v>0</v>
      </c>
      <c r="I109" s="28">
        <f t="shared" si="51"/>
        <v>0</v>
      </c>
      <c r="J109" s="39">
        <v>0</v>
      </c>
      <c r="K109" s="28">
        <f t="shared" si="52"/>
        <v>0</v>
      </c>
      <c r="L109" s="28">
        <f t="shared" ref="L109:L111" si="56">H109+J109</f>
        <v>0</v>
      </c>
      <c r="M109" s="29">
        <f t="shared" si="50"/>
        <v>0</v>
      </c>
      <c r="N109" s="30">
        <f t="shared" si="55"/>
        <v>0</v>
      </c>
      <c r="O109" s="53"/>
      <c r="R109" s="36"/>
    </row>
    <row r="110" spans="1:18" s="35" customFormat="1" ht="42.75" x14ac:dyDescent="0.25">
      <c r="A110" s="23" t="s">
        <v>233</v>
      </c>
      <c r="B110" s="37"/>
      <c r="C110" s="37" t="s">
        <v>61</v>
      </c>
      <c r="D110" s="23" t="s">
        <v>155</v>
      </c>
      <c r="E110" s="24" t="s">
        <v>216</v>
      </c>
      <c r="F110" s="25" t="s">
        <v>9</v>
      </c>
      <c r="G110" s="38">
        <v>954.8</v>
      </c>
      <c r="H110" s="39">
        <v>0</v>
      </c>
      <c r="I110" s="28">
        <f t="shared" ref="I110:I111" si="57">G110*H110</f>
        <v>0</v>
      </c>
      <c r="J110" s="39">
        <v>0</v>
      </c>
      <c r="K110" s="28">
        <f t="shared" ref="K110:K111" si="58">J110*G110</f>
        <v>0</v>
      </c>
      <c r="L110" s="28">
        <f t="shared" si="56"/>
        <v>0</v>
      </c>
      <c r="M110" s="29">
        <f t="shared" si="50"/>
        <v>0</v>
      </c>
      <c r="N110" s="30">
        <f t="shared" si="55"/>
        <v>0</v>
      </c>
      <c r="O110" s="53"/>
      <c r="R110" s="36"/>
    </row>
    <row r="111" spans="1:18" s="35" customFormat="1" ht="68.25" customHeight="1" x14ac:dyDescent="0.25">
      <c r="A111" s="23" t="s">
        <v>11</v>
      </c>
      <c r="B111" s="37">
        <v>25398</v>
      </c>
      <c r="C111" s="37" t="s">
        <v>62</v>
      </c>
      <c r="D111" s="23" t="s">
        <v>156</v>
      </c>
      <c r="E111" s="24" t="s">
        <v>217</v>
      </c>
      <c r="F111" s="25" t="s">
        <v>83</v>
      </c>
      <c r="G111" s="38">
        <v>1</v>
      </c>
      <c r="H111" s="39">
        <v>0</v>
      </c>
      <c r="I111" s="28">
        <f t="shared" si="57"/>
        <v>0</v>
      </c>
      <c r="J111" s="39">
        <v>0</v>
      </c>
      <c r="K111" s="28">
        <f t="shared" si="58"/>
        <v>0</v>
      </c>
      <c r="L111" s="28">
        <f t="shared" si="56"/>
        <v>0</v>
      </c>
      <c r="M111" s="29">
        <f t="shared" si="50"/>
        <v>0</v>
      </c>
      <c r="N111" s="30">
        <f>ROUND(M111*G111,2)</f>
        <v>0</v>
      </c>
      <c r="O111" s="53"/>
      <c r="R111" s="36"/>
    </row>
    <row r="112" spans="1:18" s="35" customFormat="1" ht="15" x14ac:dyDescent="0.25">
      <c r="A112" s="47"/>
      <c r="B112" s="47"/>
      <c r="C112" s="47"/>
      <c r="D112" s="7" t="s">
        <v>98</v>
      </c>
      <c r="E112" s="48" t="s">
        <v>178</v>
      </c>
      <c r="F112" s="49"/>
      <c r="G112" s="50"/>
      <c r="H112" s="51"/>
      <c r="I112" s="52"/>
      <c r="J112" s="51"/>
      <c r="K112" s="52"/>
      <c r="L112" s="52"/>
      <c r="M112" s="8"/>
      <c r="N112" s="9">
        <f>SUM(N113:N115)</f>
        <v>0</v>
      </c>
      <c r="O112" s="53"/>
      <c r="R112" s="36"/>
    </row>
    <row r="113" spans="1:18" s="35" customFormat="1" ht="29.25" customHeight="1" x14ac:dyDescent="0.25">
      <c r="A113" s="23" t="s">
        <v>92</v>
      </c>
      <c r="B113" s="37"/>
      <c r="C113" s="37" t="s">
        <v>61</v>
      </c>
      <c r="D113" s="23" t="s">
        <v>141</v>
      </c>
      <c r="E113" s="22" t="s">
        <v>218</v>
      </c>
      <c r="F113" s="25" t="s">
        <v>83</v>
      </c>
      <c r="G113" s="38">
        <v>1</v>
      </c>
      <c r="H113" s="39">
        <v>0</v>
      </c>
      <c r="I113" s="28">
        <f t="shared" ref="I113:I114" si="59">G113*H113</f>
        <v>0</v>
      </c>
      <c r="J113" s="39">
        <v>0</v>
      </c>
      <c r="K113" s="28">
        <f>J113*G113</f>
        <v>0</v>
      </c>
      <c r="L113" s="28">
        <f t="shared" ref="L113:L122" si="60">H113+J113</f>
        <v>0</v>
      </c>
      <c r="M113" s="29">
        <f>ROUND(IF(C113="BDI 1",(1+($H$126/100))*L113,(1+($H$127/100))*L113),2)</f>
        <v>0</v>
      </c>
      <c r="N113" s="30">
        <f t="shared" ref="N113:N115" si="61">ROUND(M113*G113,2)</f>
        <v>0</v>
      </c>
      <c r="O113" s="53"/>
      <c r="R113" s="36"/>
    </row>
    <row r="114" spans="1:18" s="35" customFormat="1" ht="59.25" customHeight="1" x14ac:dyDescent="0.25">
      <c r="A114" s="23" t="s">
        <v>11</v>
      </c>
      <c r="B114" s="37">
        <v>42440</v>
      </c>
      <c r="C114" s="37" t="s">
        <v>61</v>
      </c>
      <c r="D114" s="23" t="s">
        <v>142</v>
      </c>
      <c r="E114" s="67" t="s">
        <v>219</v>
      </c>
      <c r="F114" s="25" t="s">
        <v>83</v>
      </c>
      <c r="G114" s="38">
        <v>2</v>
      </c>
      <c r="H114" s="39">
        <v>0</v>
      </c>
      <c r="I114" s="28">
        <f t="shared" si="59"/>
        <v>0</v>
      </c>
      <c r="J114" s="39">
        <v>0</v>
      </c>
      <c r="K114" s="28">
        <f t="shared" ref="K114:K115" si="62">J114*G114</f>
        <v>0</v>
      </c>
      <c r="L114" s="28">
        <f t="shared" si="60"/>
        <v>0</v>
      </c>
      <c r="M114" s="29">
        <f t="shared" ref="M114:M122" si="63">ROUND(IF(C114="BDI 1",(1+($H$126/100))*L114,(1+($H$127/100))*L114),2)</f>
        <v>0</v>
      </c>
      <c r="N114" s="30">
        <f t="shared" si="61"/>
        <v>0</v>
      </c>
      <c r="O114" s="53"/>
      <c r="R114" s="36"/>
    </row>
    <row r="115" spans="1:18" s="35" customFormat="1" ht="45" customHeight="1" x14ac:dyDescent="0.25">
      <c r="A115" s="23" t="s">
        <v>11</v>
      </c>
      <c r="B115" s="37">
        <v>103304</v>
      </c>
      <c r="C115" s="37" t="s">
        <v>61</v>
      </c>
      <c r="D115" s="23" t="s">
        <v>143</v>
      </c>
      <c r="E115" s="22" t="s">
        <v>220</v>
      </c>
      <c r="F115" s="25" t="s">
        <v>91</v>
      </c>
      <c r="G115" s="38">
        <v>5</v>
      </c>
      <c r="H115" s="39">
        <v>0</v>
      </c>
      <c r="I115" s="28">
        <f>G115*H115</f>
        <v>0</v>
      </c>
      <c r="J115" s="39">
        <v>0</v>
      </c>
      <c r="K115" s="28">
        <f t="shared" si="62"/>
        <v>0</v>
      </c>
      <c r="L115" s="28">
        <f t="shared" si="60"/>
        <v>0</v>
      </c>
      <c r="M115" s="29">
        <f t="shared" si="63"/>
        <v>0</v>
      </c>
      <c r="N115" s="30">
        <f t="shared" si="61"/>
        <v>0</v>
      </c>
      <c r="O115" s="53"/>
      <c r="R115" s="36"/>
    </row>
    <row r="116" spans="1:18" s="35" customFormat="1" ht="15" x14ac:dyDescent="0.25">
      <c r="A116" s="47"/>
      <c r="B116" s="47"/>
      <c r="C116" s="47"/>
      <c r="D116" s="7" t="s">
        <v>99</v>
      </c>
      <c r="E116" s="48" t="s">
        <v>90</v>
      </c>
      <c r="F116" s="49"/>
      <c r="G116" s="50"/>
      <c r="H116" s="51"/>
      <c r="I116" s="52"/>
      <c r="J116" s="51"/>
      <c r="K116" s="52"/>
      <c r="L116" s="8"/>
      <c r="M116" s="8"/>
      <c r="N116" s="9">
        <f>SUM(N117:N122)</f>
        <v>0</v>
      </c>
      <c r="O116" s="53"/>
      <c r="R116" s="36"/>
    </row>
    <row r="117" spans="1:18" s="35" customFormat="1" ht="30" customHeight="1" outlineLevel="1" x14ac:dyDescent="0.2">
      <c r="A117" s="23" t="s">
        <v>11</v>
      </c>
      <c r="B117" s="37">
        <v>103946</v>
      </c>
      <c r="C117" s="23" t="s">
        <v>61</v>
      </c>
      <c r="D117" s="23" t="s">
        <v>144</v>
      </c>
      <c r="E117" s="19" t="s">
        <v>221</v>
      </c>
      <c r="F117" s="25" t="s">
        <v>9</v>
      </c>
      <c r="G117" s="38">
        <v>610.33000000000004</v>
      </c>
      <c r="H117" s="39">
        <v>0</v>
      </c>
      <c r="I117" s="28">
        <f>G117*H117</f>
        <v>0</v>
      </c>
      <c r="J117" s="39">
        <v>0</v>
      </c>
      <c r="K117" s="28">
        <f>J117*G117</f>
        <v>0</v>
      </c>
      <c r="L117" s="28">
        <f t="shared" si="60"/>
        <v>0</v>
      </c>
      <c r="M117" s="29">
        <f t="shared" si="63"/>
        <v>0</v>
      </c>
      <c r="N117" s="30">
        <f>ROUND(M117*G117,2)</f>
        <v>0</v>
      </c>
      <c r="R117" s="36"/>
    </row>
    <row r="118" spans="1:18" s="35" customFormat="1" ht="30" customHeight="1" outlineLevel="1" x14ac:dyDescent="0.2">
      <c r="A118" s="23" t="s">
        <v>11</v>
      </c>
      <c r="B118" s="37">
        <v>98516</v>
      </c>
      <c r="C118" s="23" t="s">
        <v>61</v>
      </c>
      <c r="D118" s="23" t="s">
        <v>145</v>
      </c>
      <c r="E118" s="19" t="s">
        <v>222</v>
      </c>
      <c r="F118" s="25" t="s">
        <v>83</v>
      </c>
      <c r="G118" s="38">
        <v>6</v>
      </c>
      <c r="H118" s="39">
        <v>0</v>
      </c>
      <c r="I118" s="28">
        <f t="shared" ref="I118:I122" si="64">G118*H118</f>
        <v>0</v>
      </c>
      <c r="J118" s="39">
        <v>0</v>
      </c>
      <c r="K118" s="28">
        <f t="shared" ref="K118:K122" si="65">J118*G118</f>
        <v>0</v>
      </c>
      <c r="L118" s="28">
        <f t="shared" si="60"/>
        <v>0</v>
      </c>
      <c r="M118" s="29">
        <f t="shared" si="63"/>
        <v>0</v>
      </c>
      <c r="N118" s="30">
        <f t="shared" ref="N118:N122" si="66">ROUND(M118*G118,2)</f>
        <v>0</v>
      </c>
      <c r="R118" s="36"/>
    </row>
    <row r="119" spans="1:18" s="35" customFormat="1" ht="41.25" customHeight="1" outlineLevel="1" x14ac:dyDescent="0.2">
      <c r="A119" s="23" t="s">
        <v>11</v>
      </c>
      <c r="B119" s="37">
        <v>10826</v>
      </c>
      <c r="C119" s="23" t="s">
        <v>61</v>
      </c>
      <c r="D119" s="23" t="s">
        <v>146</v>
      </c>
      <c r="E119" s="19" t="s">
        <v>223</v>
      </c>
      <c r="F119" s="25" t="s">
        <v>83</v>
      </c>
      <c r="G119" s="38">
        <v>24</v>
      </c>
      <c r="H119" s="39">
        <v>0</v>
      </c>
      <c r="I119" s="28">
        <f t="shared" si="64"/>
        <v>0</v>
      </c>
      <c r="J119" s="39">
        <v>0</v>
      </c>
      <c r="K119" s="28">
        <f>J119*G119</f>
        <v>0</v>
      </c>
      <c r="L119" s="28">
        <f t="shared" si="60"/>
        <v>0</v>
      </c>
      <c r="M119" s="29">
        <f t="shared" si="63"/>
        <v>0</v>
      </c>
      <c r="N119" s="30">
        <f t="shared" si="66"/>
        <v>0</v>
      </c>
      <c r="R119" s="36"/>
    </row>
    <row r="120" spans="1:18" s="35" customFormat="1" ht="27" customHeight="1" outlineLevel="1" x14ac:dyDescent="0.2">
      <c r="A120" s="23" t="s">
        <v>11</v>
      </c>
      <c r="B120" s="37">
        <v>38640</v>
      </c>
      <c r="C120" s="23" t="s">
        <v>61</v>
      </c>
      <c r="D120" s="23" t="s">
        <v>147</v>
      </c>
      <c r="E120" s="19" t="s">
        <v>224</v>
      </c>
      <c r="F120" s="25" t="s">
        <v>83</v>
      </c>
      <c r="G120" s="38">
        <v>140</v>
      </c>
      <c r="H120" s="39">
        <v>0</v>
      </c>
      <c r="I120" s="28">
        <f t="shared" si="64"/>
        <v>0</v>
      </c>
      <c r="J120" s="39">
        <v>0</v>
      </c>
      <c r="K120" s="28">
        <f t="shared" si="65"/>
        <v>0</v>
      </c>
      <c r="L120" s="28">
        <f t="shared" si="60"/>
        <v>0</v>
      </c>
      <c r="M120" s="29">
        <f t="shared" si="63"/>
        <v>0</v>
      </c>
      <c r="N120" s="30">
        <f t="shared" si="66"/>
        <v>0</v>
      </c>
      <c r="R120" s="36"/>
    </row>
    <row r="121" spans="1:18" s="35" customFormat="1" ht="15.75" customHeight="1" outlineLevel="1" x14ac:dyDescent="0.25">
      <c r="A121" s="23" t="s">
        <v>11</v>
      </c>
      <c r="B121" s="37">
        <v>44503</v>
      </c>
      <c r="C121" s="23" t="s">
        <v>62</v>
      </c>
      <c r="D121" s="23" t="s">
        <v>148</v>
      </c>
      <c r="E121" s="22" t="s">
        <v>225</v>
      </c>
      <c r="F121" s="25" t="s">
        <v>93</v>
      </c>
      <c r="G121" s="38">
        <v>20</v>
      </c>
      <c r="H121" s="39">
        <v>0</v>
      </c>
      <c r="I121" s="28">
        <f t="shared" si="64"/>
        <v>0</v>
      </c>
      <c r="J121" s="39">
        <v>0</v>
      </c>
      <c r="K121" s="28">
        <f t="shared" si="65"/>
        <v>0</v>
      </c>
      <c r="L121" s="28">
        <f t="shared" si="60"/>
        <v>0</v>
      </c>
      <c r="M121" s="29">
        <f>ROUND(IF(C121="BDI 1",(1+($H$126/100))*L121,(1+($H$127/100))*L121),2)</f>
        <v>0</v>
      </c>
      <c r="N121" s="30">
        <f t="shared" si="66"/>
        <v>0</v>
      </c>
      <c r="R121" s="36"/>
    </row>
    <row r="122" spans="1:18" s="35" customFormat="1" ht="13.5" customHeight="1" outlineLevel="1" x14ac:dyDescent="0.25">
      <c r="A122" s="23" t="s">
        <v>11</v>
      </c>
      <c r="B122" s="37">
        <v>6121</v>
      </c>
      <c r="C122" s="23" t="s">
        <v>62</v>
      </c>
      <c r="D122" s="23" t="s">
        <v>149</v>
      </c>
      <c r="E122" s="60" t="s">
        <v>226</v>
      </c>
      <c r="F122" s="25" t="s">
        <v>93</v>
      </c>
      <c r="G122" s="38">
        <v>20</v>
      </c>
      <c r="H122" s="39">
        <v>0</v>
      </c>
      <c r="I122" s="28">
        <f t="shared" si="64"/>
        <v>0</v>
      </c>
      <c r="J122" s="39">
        <v>0</v>
      </c>
      <c r="K122" s="28">
        <f t="shared" si="65"/>
        <v>0</v>
      </c>
      <c r="L122" s="28">
        <f t="shared" si="60"/>
        <v>0</v>
      </c>
      <c r="M122" s="29">
        <f t="shared" si="63"/>
        <v>0</v>
      </c>
      <c r="N122" s="30">
        <f t="shared" si="66"/>
        <v>0</v>
      </c>
      <c r="R122" s="36"/>
    </row>
    <row r="123" spans="1:18" s="35" customFormat="1" ht="15" x14ac:dyDescent="0.25">
      <c r="A123" s="17"/>
      <c r="B123" s="17"/>
      <c r="C123" s="17"/>
      <c r="D123" s="7" t="s">
        <v>150</v>
      </c>
      <c r="E123" s="8" t="s">
        <v>27</v>
      </c>
      <c r="F123" s="8"/>
      <c r="G123" s="8"/>
      <c r="H123" s="8"/>
      <c r="I123" s="8"/>
      <c r="J123" s="8"/>
      <c r="K123" s="8"/>
      <c r="L123" s="8"/>
      <c r="M123" s="56"/>
      <c r="N123" s="9">
        <f>SUM(N124)</f>
        <v>0</v>
      </c>
      <c r="R123" s="36"/>
    </row>
    <row r="124" spans="1:18" s="35" customFormat="1" ht="14.25" x14ac:dyDescent="0.25">
      <c r="A124" s="23" t="s">
        <v>23</v>
      </c>
      <c r="B124" s="37">
        <v>801</v>
      </c>
      <c r="C124" s="37" t="s">
        <v>61</v>
      </c>
      <c r="D124" s="23" t="s">
        <v>151</v>
      </c>
      <c r="E124" s="24" t="s">
        <v>227</v>
      </c>
      <c r="F124" s="25" t="s">
        <v>9</v>
      </c>
      <c r="G124" s="26">
        <v>1981.64</v>
      </c>
      <c r="H124" s="27">
        <v>0</v>
      </c>
      <c r="I124" s="28">
        <f>G124*H124</f>
        <v>0</v>
      </c>
      <c r="J124" s="27"/>
      <c r="K124" s="28">
        <f>J124*G124</f>
        <v>0</v>
      </c>
      <c r="L124" s="28">
        <f>H124+J124</f>
        <v>0</v>
      </c>
      <c r="M124" s="29">
        <f>ROUND(IF(C124="BDI 1",(1+($H$126/100))*L124,(1+($H$127/100))*L124),2)</f>
        <v>0</v>
      </c>
      <c r="N124" s="30">
        <f>ROUND(M124*G124,2)</f>
        <v>0</v>
      </c>
      <c r="P124" s="36"/>
      <c r="R124" s="36"/>
    </row>
    <row r="125" spans="1:18" s="35" customFormat="1" ht="15" x14ac:dyDescent="0.25">
      <c r="A125" s="70" t="s">
        <v>20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1">
        <f>SUMIF(M7:M124,"&gt;0",N7:N124)</f>
        <v>0</v>
      </c>
      <c r="M125" s="71"/>
      <c r="N125" s="71"/>
      <c r="R125" s="36"/>
    </row>
    <row r="126" spans="1:18" s="35" customFormat="1" ht="15.75" customHeight="1" x14ac:dyDescent="0.25">
      <c r="A126" s="73" t="s">
        <v>236</v>
      </c>
      <c r="B126" s="73"/>
      <c r="C126" s="73"/>
      <c r="D126" s="73"/>
      <c r="E126" s="73"/>
      <c r="F126" s="68" t="s">
        <v>63</v>
      </c>
      <c r="G126" s="68"/>
      <c r="H126" s="57">
        <v>22.45</v>
      </c>
      <c r="M126" s="58"/>
      <c r="R126" s="36"/>
    </row>
    <row r="127" spans="1:18" s="35" customFormat="1" ht="14.25" x14ac:dyDescent="0.25">
      <c r="F127" s="68" t="s">
        <v>64</v>
      </c>
      <c r="G127" s="68"/>
      <c r="H127" s="57">
        <v>16.5</v>
      </c>
      <c r="M127" s="58"/>
      <c r="N127" s="36">
        <f>SUM(N6+N13+N28+N40+N48+N57+N67+N73+N79+N87+N96+N102+N112+N116+N123)</f>
        <v>0</v>
      </c>
      <c r="R127" s="36"/>
    </row>
    <row r="128" spans="1:18" s="35" customFormat="1" ht="14.25" x14ac:dyDescent="0.25">
      <c r="M128" s="58"/>
      <c r="R128" s="36"/>
    </row>
    <row r="129" spans="1:18" s="35" customFormat="1" ht="14.25" x14ac:dyDescent="0.25">
      <c r="M129" s="58"/>
      <c r="R129" s="36"/>
    </row>
    <row r="130" spans="1:18" s="35" customFormat="1" ht="14.25" x14ac:dyDescent="0.25">
      <c r="M130" s="58"/>
      <c r="R130" s="36"/>
    </row>
    <row r="131" spans="1:18" s="35" customFormat="1" ht="14.25" x14ac:dyDescent="0.25">
      <c r="M131" s="58"/>
      <c r="R131" s="36"/>
    </row>
    <row r="132" spans="1:18" s="35" customFormat="1" ht="14.25" x14ac:dyDescent="0.25">
      <c r="M132" s="58"/>
      <c r="R132" s="36"/>
    </row>
    <row r="133" spans="1:18" s="35" customFormat="1" ht="14.25" x14ac:dyDescent="0.25">
      <c r="M133" s="58"/>
      <c r="R133" s="36"/>
    </row>
    <row r="134" spans="1:18" s="35" customFormat="1" ht="14.25" x14ac:dyDescent="0.25">
      <c r="M134" s="58"/>
      <c r="R134" s="36"/>
    </row>
    <row r="135" spans="1:18" s="35" customFormat="1" ht="14.25" x14ac:dyDescent="0.25">
      <c r="M135" s="58"/>
      <c r="R135" s="36"/>
    </row>
    <row r="136" spans="1:18" s="35" customFormat="1" ht="14.25" x14ac:dyDescent="0.25">
      <c r="M136" s="58"/>
      <c r="R136" s="36"/>
    </row>
    <row r="137" spans="1:18" s="35" customFormat="1" ht="14.25" x14ac:dyDescent="0.25">
      <c r="M137" s="58"/>
      <c r="R137" s="36"/>
    </row>
    <row r="138" spans="1:18" s="35" customFormat="1" ht="14.25" x14ac:dyDescent="0.25">
      <c r="M138" s="58"/>
      <c r="R138" s="36"/>
    </row>
    <row r="139" spans="1:18" x14ac:dyDescent="0.25">
      <c r="A139" s="69"/>
      <c r="B139" s="69"/>
      <c r="C139" s="69"/>
      <c r="D139" s="69"/>
      <c r="E139" s="69"/>
      <c r="F139" s="69"/>
      <c r="G139" s="69"/>
      <c r="H139" s="69"/>
      <c r="I139" s="69"/>
      <c r="J139" s="69"/>
      <c r="K139" s="69"/>
      <c r="L139" s="69"/>
      <c r="M139" s="69"/>
      <c r="N139" s="69"/>
    </row>
    <row r="140" spans="1:18" x14ac:dyDescent="0.25">
      <c r="A140" s="69"/>
      <c r="B140" s="69"/>
      <c r="C140" s="69"/>
      <c r="D140" s="69"/>
      <c r="E140" s="69"/>
      <c r="F140" s="69"/>
      <c r="G140" s="69"/>
      <c r="H140" s="69"/>
      <c r="I140" s="69"/>
      <c r="J140" s="69"/>
      <c r="K140" s="69"/>
      <c r="L140" s="69"/>
      <c r="M140" s="69"/>
      <c r="N140" s="69"/>
    </row>
  </sheetData>
  <mergeCells count="24">
    <mergeCell ref="A1:D2"/>
    <mergeCell ref="E1:N1"/>
    <mergeCell ref="E2:N2"/>
    <mergeCell ref="A3:J3"/>
    <mergeCell ref="M3:N3"/>
    <mergeCell ref="A4:A5"/>
    <mergeCell ref="B4:B5"/>
    <mergeCell ref="C4:C5"/>
    <mergeCell ref="D4:D5"/>
    <mergeCell ref="E4:E5"/>
    <mergeCell ref="N4:N5"/>
    <mergeCell ref="L4:L5"/>
    <mergeCell ref="M4:M5"/>
    <mergeCell ref="F4:F5"/>
    <mergeCell ref="G4:G5"/>
    <mergeCell ref="H4:I4"/>
    <mergeCell ref="J4:K4"/>
    <mergeCell ref="F127:G127"/>
    <mergeCell ref="A139:N140"/>
    <mergeCell ref="A125:K125"/>
    <mergeCell ref="L125:N125"/>
    <mergeCell ref="A87:B87"/>
    <mergeCell ref="A126:E126"/>
    <mergeCell ref="F126:G126"/>
  </mergeCells>
  <pageMargins left="0.23622047244094491" right="0.23622047244094491" top="0.39370078740157483" bottom="0.39370078740157483" header="0.31496062992125984" footer="0.31496062992125984"/>
  <pageSetup paperSize="9" scale="60" fitToHeight="0" orientation="landscape" r:id="rId1"/>
  <headerFooter>
    <oddFooter>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 Preenchimento</vt:lpstr>
      <vt:lpstr>'ORÇAMENTO Preenchimento'!Area_de_impressao</vt:lpstr>
      <vt:lpstr>'ORÇAMENTO Preenchimento'!Titulos_de_impressao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2024-10-18T18:41:01Z</cp:lastPrinted>
  <dcterms:created xsi:type="dcterms:W3CDTF">2013-03-25T12:22:42Z</dcterms:created>
  <dcterms:modified xsi:type="dcterms:W3CDTF">2024-10-22T11:03:30Z</dcterms:modified>
</cp:coreProperties>
</file>