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Obras\.OBRAS 2024\_Recuperação de Vias Vicinais FEDERAL MAPA 500k\Projeto - Linha novo são paulo\PROJETO - Pasta documentos\Documentos Versão 03\"/>
    </mc:Choice>
  </mc:AlternateContent>
  <bookViews>
    <workbookView xWindow="0" yWindow="0" windowWidth="26670" windowHeight="9285"/>
  </bookViews>
  <sheets>
    <sheet name="Orçamento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I34" i="1" l="1"/>
  <c r="J34" i="1" s="1"/>
  <c r="I35" i="1"/>
  <c r="J35" i="1" s="1"/>
  <c r="I33" i="1"/>
  <c r="J33" i="1" s="1"/>
  <c r="I32" i="1"/>
  <c r="J32" i="1" s="1"/>
  <c r="I31" i="1"/>
  <c r="J31" i="1" s="1"/>
  <c r="J9" i="1" l="1"/>
  <c r="J38" i="1" l="1"/>
  <c r="K35" i="1" l="1"/>
  <c r="K32" i="1"/>
  <c r="K34" i="1"/>
  <c r="K31" i="1"/>
  <c r="K33" i="1"/>
</calcChain>
</file>

<file path=xl/sharedStrings.xml><?xml version="1.0" encoding="utf-8"?>
<sst xmlns="http://schemas.openxmlformats.org/spreadsheetml/2006/main" count="130" uniqueCount="89">
  <si>
    <t>Planilha Orçamentária</t>
  </si>
  <si>
    <t>Proponete:</t>
  </si>
  <si>
    <t>Obra/Projeto:</t>
  </si>
  <si>
    <t>Local / Implantação:</t>
  </si>
  <si>
    <t>Proposta nº:</t>
  </si>
  <si>
    <t>Data ref.:</t>
  </si>
  <si>
    <t>Item</t>
  </si>
  <si>
    <t xml:space="preserve">CÓDIGO </t>
  </si>
  <si>
    <t>BANCO DE DADOS</t>
  </si>
  <si>
    <t>Descrição</t>
  </si>
  <si>
    <t>Unid.</t>
  </si>
  <si>
    <t>Quant.</t>
  </si>
  <si>
    <t>Peso (%)</t>
  </si>
  <si>
    <t>SINAPI</t>
  </si>
  <si>
    <t xml:space="preserve"> 103689 </t>
  </si>
  <si>
    <t xml:space="preserve">COMPOSIÇÃO </t>
  </si>
  <si>
    <t>02</t>
  </si>
  <si>
    <t>COMPOSIÇÃO</t>
  </si>
  <si>
    <t>01</t>
  </si>
  <si>
    <t>2.1</t>
  </si>
  <si>
    <t>VALOR TOTAL DA OBRA COM BDI =</t>
  </si>
  <si>
    <t>SERVIÇOS PRELIMINARES</t>
  </si>
  <si>
    <t>Mobilização de equipamentos</t>
  </si>
  <si>
    <t>ADMINISTRAÇÃ DA OBRA</t>
  </si>
  <si>
    <t>Administração Local da Obra</t>
  </si>
  <si>
    <t>TERRAPLENAGEM</t>
  </si>
  <si>
    <t>Transporte com caminhão basculante de 10 m³ - rodovia em revestimento primário</t>
  </si>
  <si>
    <t>REVESTIMENTO PRIMÁRIO</t>
  </si>
  <si>
    <t>Limpeza mecanizada da camada vegetal</t>
  </si>
  <si>
    <t>SERVIÇOS FINAIS</t>
  </si>
  <si>
    <t>Desmobilização de equipamentos</t>
  </si>
  <si>
    <t>m²</t>
  </si>
  <si>
    <t>m³</t>
  </si>
  <si>
    <t>1.1</t>
  </si>
  <si>
    <t>1.2</t>
  </si>
  <si>
    <t>3.1</t>
  </si>
  <si>
    <t>3.2</t>
  </si>
  <si>
    <t>5.1</t>
  </si>
  <si>
    <t>m</t>
  </si>
  <si>
    <t>Fornecimento e instalação de placa de obra com chapa galvanizada e estrutura de madeira</t>
  </si>
  <si>
    <t xml:space="preserve">DRENAGEM </t>
  </si>
  <si>
    <t>Escavação mecânica de vala em material de 1ª categoria</t>
  </si>
  <si>
    <t>Prefeitura Municipal de Rio das Antas/SC</t>
  </si>
  <si>
    <t>Recuperação de Estradas Vicinais</t>
  </si>
  <si>
    <t>unid.</t>
  </si>
  <si>
    <t>SICRO</t>
  </si>
  <si>
    <t>Transporte com caminhão basculante de 10 m³ - rodovia pavimentada</t>
  </si>
  <si>
    <t>t x km</t>
  </si>
  <si>
    <t>Carga, manobra e descarga de agregados ou solos em caminhão basculante de 10 m³ - carga com carregadeira de 3,40 m³ (exclusa) e descarga livre</t>
  </si>
  <si>
    <t>t</t>
  </si>
  <si>
    <t>Preço unitário
c/ BDI (R$)</t>
  </si>
  <si>
    <t>Escavação mecânica de vala trapezoidal ou triangular em material de 1ª categoria para drenagem superficial com retroescavadeira - 0,30 m² ≤ seção &lt; 0,50 m²</t>
  </si>
  <si>
    <t>Colchão drenante com espalhamento e compactação mecânicos - exceto brita produzida</t>
  </si>
  <si>
    <t>Valas para drenagem pluvial</t>
  </si>
  <si>
    <t>5.2</t>
  </si>
  <si>
    <t>Colchão drenante</t>
  </si>
  <si>
    <t>5.3</t>
  </si>
  <si>
    <t>Bueiros (Travessias)</t>
  </si>
  <si>
    <t>92811</t>
  </si>
  <si>
    <t>SINAPI-I</t>
  </si>
  <si>
    <t>37453</t>
  </si>
  <si>
    <t xml:space="preserve">Tubo de concreto simples para águas pluviais, classe PS1, com encaixe macho e fêmea, diâmetro nominal de 600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</si>
  <si>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Assentamento de tubo de concreto para redes coletoras de águas pluviais, diâmetro de 600 mm, junta rígida, instalado em local com baixo nível de interferências (não inclui fornecimento). AF_12/2015</t>
  </si>
  <si>
    <t>Reaterro e compactação com soquete vibratório</t>
  </si>
  <si>
    <t>Boca de BSTC D = 0,60 m - esconsidade 0° - areia e brita comerciais - alas retas</t>
  </si>
  <si>
    <t>Linha Novo São Paulo, Área Rural, Rio das Antas/SC</t>
  </si>
  <si>
    <t>TRECHO LINHA NOVO SÃO PAULO (RA 475 E RA 190)</t>
  </si>
  <si>
    <t>Regularização de superfície com motoniveladora</t>
  </si>
  <si>
    <t>BDI 1:</t>
  </si>
  <si>
    <t>BDI 2:</t>
  </si>
  <si>
    <t>BDI</t>
  </si>
  <si>
    <t>BDI 1</t>
  </si>
  <si>
    <t>BDI 2</t>
  </si>
  <si>
    <t xml:space="preserve">Pedra britada graduada, classificada (posto pedreira / fornecedor, sem frete)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</si>
  <si>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Pedra de mão ou pedra rachão</t>
  </si>
  <si>
    <t>4730</t>
  </si>
  <si>
    <t>Custo Unitário (R$)</t>
  </si>
  <si>
    <t>Preço total com BDI
 (R$)</t>
  </si>
  <si>
    <t>4.1</t>
  </si>
  <si>
    <t>4.2</t>
  </si>
  <si>
    <t>4.5</t>
  </si>
  <si>
    <t>4.3</t>
  </si>
  <si>
    <t>4.4</t>
  </si>
  <si>
    <t>5.1.1</t>
  </si>
  <si>
    <t>5.2.1</t>
  </si>
  <si>
    <t>6.1</t>
  </si>
  <si>
    <t>Sicro: Janeiro/2024 SINAPI: Março/2024</t>
  </si>
  <si>
    <t>Execução de revestimento primário (exceto fornecimento e transporte)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</si>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</sst>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164" formatCode="_(&quot;R$ &quot;* #,##0.00_);_(&quot;R$ &quot;* \(#,##0.00\);_(&quot;R$ &quot;* \-??_);_(@_)"/>
    <numFmt numFmtId="167" formatCode="_(&quot;R$ &quot;* #,##0.00_);_(&quot;R$ &quot;* \(#,##0.00\);_(&quot;R$ &quot;* &quot;-&quot;??_);_(@_)"/>
    <numFmt numFmtId="168" formatCode="General;General;"/>
    <numFmt numFmtId="169" formatCode="[$-F800]dddd\,\ mmmm\ dd\,\ yyyy"/>
    <numFmt numFmtId="170" formatCode="dd\ &quot;de&quot;\ mmmm\ &quot;de&quot;\ yyyy"/>
    <numFmt numFmtId="174" formatCode="_-* #,##0.00_-;\-* #,##0.00_-;_-* \-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indexed="26"/>
      </patternFill>
    </fill>
    <fill>
      <patternFill patternType="solid">
        <fgColor theme="9" tint="0.39997558519241921"/>
        <bgColor indexed="41"/>
      </patternFill>
    </fill>
    <fill>
      <patternFill patternType="solid">
        <fgColor rgb="FF00B050"/>
        <bgColor indexed="41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 applyFill="0" applyBorder="0" applyAlignment="0" applyProtection="0"/>
    <xf numFmtId="0" fontId="7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14" fillId="0" borderId="0"/>
    <xf numFmtId="174" fontId="7" fillId="0" borderId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4" fontId="10" fillId="0" borderId="2" xfId="1" applyFont="1" applyFill="1" applyBorder="1" applyAlignment="1" applyProtection="1">
      <alignment horizontal="left" vertical="center" wrapText="1"/>
    </xf>
    <xf numFmtId="44" fontId="8" fillId="3" borderId="2" xfId="1" applyFont="1" applyFill="1" applyBorder="1" applyAlignment="1" applyProtection="1">
      <alignment horizontal="left" vertical="center" wrapText="1"/>
    </xf>
    <xf numFmtId="10" fontId="8" fillId="3" borderId="2" xfId="2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164" fontId="6" fillId="6" borderId="2" xfId="3" applyFont="1" applyFill="1" applyBorder="1" applyAlignment="1" applyProtection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vertical="center"/>
    </xf>
    <xf numFmtId="0" fontId="9" fillId="7" borderId="2" xfId="0" applyFont="1" applyFill="1" applyBorder="1" applyAlignment="1">
      <alignment horizontal="left" vertical="center"/>
    </xf>
    <xf numFmtId="44" fontId="9" fillId="7" borderId="2" xfId="1" applyFont="1" applyFill="1" applyBorder="1" applyAlignment="1" applyProtection="1">
      <alignment vertical="center"/>
    </xf>
    <xf numFmtId="10" fontId="9" fillId="7" borderId="2" xfId="2" applyNumberFormat="1" applyFont="1" applyFill="1" applyBorder="1" applyAlignment="1" applyProtection="1">
      <alignment horizontal="center" vertical="center"/>
    </xf>
    <xf numFmtId="0" fontId="9" fillId="7" borderId="2" xfId="0" applyFont="1" applyFill="1" applyBorder="1" applyAlignment="1">
      <alignment horizontal="right" vertical="center"/>
    </xf>
    <xf numFmtId="44" fontId="12" fillId="7" borderId="2" xfId="1" applyFont="1" applyFill="1" applyBorder="1" applyAlignment="1" applyProtection="1">
      <alignment vertical="center"/>
    </xf>
    <xf numFmtId="44" fontId="9" fillId="8" borderId="2" xfId="0" applyNumberFormat="1" applyFont="1" applyFill="1" applyBorder="1" applyAlignment="1">
      <alignment horizontal="center" vertical="center"/>
    </xf>
    <xf numFmtId="0" fontId="10" fillId="0" borderId="3" xfId="9" applyFont="1" applyBorder="1"/>
    <xf numFmtId="0" fontId="10" fillId="0" borderId="0" xfId="9" applyFont="1"/>
    <xf numFmtId="170" fontId="10" fillId="0" borderId="0" xfId="9" applyNumberFormat="1" applyFont="1"/>
    <xf numFmtId="0" fontId="9" fillId="0" borderId="3" xfId="9" applyFont="1" applyBorder="1" applyAlignment="1">
      <alignment horizontal="left"/>
    </xf>
    <xf numFmtId="44" fontId="12" fillId="7" borderId="2" xfId="1" applyFont="1" applyFill="1" applyBorder="1" applyAlignment="1" applyProtection="1">
      <alignment horizontal="center" vertical="center"/>
    </xf>
    <xf numFmtId="10" fontId="3" fillId="0" borderId="0" xfId="2" applyNumberFormat="1" applyFont="1" applyAlignment="1">
      <alignment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4" fontId="9" fillId="7" borderId="2" xfId="1" applyFont="1" applyFill="1" applyBorder="1" applyAlignment="1" applyProtection="1">
      <alignment horizontal="left" vertical="center"/>
    </xf>
    <xf numFmtId="0" fontId="9" fillId="0" borderId="0" xfId="10" applyFont="1" applyAlignment="1">
      <alignment horizontal="left" vertical="top"/>
    </xf>
    <xf numFmtId="168" fontId="10" fillId="0" borderId="1" xfId="9" applyNumberFormat="1" applyFont="1" applyBorder="1" applyAlignment="1"/>
    <xf numFmtId="0" fontId="9" fillId="0" borderId="0" xfId="9" applyFont="1" applyAlignment="1">
      <alignment vertical="center"/>
    </xf>
    <xf numFmtId="0" fontId="10" fillId="0" borderId="1" xfId="9" applyFont="1" applyBorder="1"/>
    <xf numFmtId="0" fontId="10" fillId="0" borderId="3" xfId="9" applyFont="1" applyBorder="1" applyAlignment="1">
      <alignment vertical="center"/>
    </xf>
    <xf numFmtId="0" fontId="10" fillId="2" borderId="2" xfId="0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68" fontId="10" fillId="0" borderId="0" xfId="9" applyNumberFormat="1" applyFont="1" applyAlignment="1">
      <alignment horizontal="left" vertical="center"/>
    </xf>
    <xf numFmtId="168" fontId="10" fillId="0" borderId="0" xfId="9" applyNumberFormat="1" applyFont="1" applyAlignment="1">
      <alignment horizontal="left" vertical="center" wrapText="1"/>
    </xf>
    <xf numFmtId="0" fontId="2" fillId="5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0" fillId="0" borderId="3" xfId="9" applyFont="1" applyBorder="1" applyAlignment="1">
      <alignment horizontal="left" vertical="center"/>
    </xf>
    <xf numFmtId="49" fontId="10" fillId="0" borderId="0" xfId="9" applyNumberFormat="1" applyFont="1" applyAlignment="1" applyProtection="1">
      <alignment horizontal="left" vertical="top"/>
      <protection locked="0"/>
    </xf>
    <xf numFmtId="169" fontId="10" fillId="0" borderId="1" xfId="9" applyNumberFormat="1" applyFont="1" applyBorder="1" applyAlignment="1">
      <alignment horizontal="left"/>
    </xf>
    <xf numFmtId="0" fontId="9" fillId="0" borderId="0" xfId="9" applyFont="1" applyAlignment="1">
      <alignment horizontal="left" vertical="center"/>
    </xf>
    <xf numFmtId="0" fontId="11" fillId="4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right" vertical="center"/>
    </xf>
  </cellXfs>
  <cellStyles count="12">
    <cellStyle name="Moeda" xfId="1" builtinId="4"/>
    <cellStyle name="Moeda_Planilha Hulha Negra" xfId="3"/>
    <cellStyle name="Normal" xfId="0" builtinId="0"/>
    <cellStyle name="Normal 10" xfId="8"/>
    <cellStyle name="Normal 2" xfId="9"/>
    <cellStyle name="Normal 3" xfId="4"/>
    <cellStyle name="Normal 6" xfId="7"/>
    <cellStyle name="Normal 7" xfId="5"/>
    <cellStyle name="Normal 8" xfId="6"/>
    <cellStyle name="Normal_FICHA DE VERIFICAÇÃO PRELIMINAR - Plano R" xfId="10"/>
    <cellStyle name="Porcentagem" xfId="2" builtinId="5"/>
    <cellStyle name="Vírgula 2" xfId="11"/>
  </cellStyles>
  <dxfs count="1">
    <dxf>
      <fill>
        <patternFill>
          <bgColor rgb="FFFFFF9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2</xdr:row>
      <xdr:rowOff>26861</xdr:rowOff>
    </xdr:from>
    <xdr:to>
      <xdr:col>1</xdr:col>
      <xdr:colOff>742950</xdr:colOff>
      <xdr:row>6</xdr:row>
      <xdr:rowOff>170854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598361"/>
          <a:ext cx="809625" cy="972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zoomScale="85" zoomScaleNormal="85" workbookViewId="0">
      <selection activeCell="H42" sqref="H42"/>
    </sheetView>
  </sheetViews>
  <sheetFormatPr defaultRowHeight="15" x14ac:dyDescent="0.25"/>
  <cols>
    <col min="1" max="1" width="5.28515625" bestFit="1" customWidth="1"/>
    <col min="2" max="2" width="18.5703125" customWidth="1"/>
    <col min="3" max="3" width="12.42578125" customWidth="1"/>
    <col min="4" max="4" width="39.28515625" customWidth="1"/>
    <col min="6" max="6" width="12.42578125" customWidth="1"/>
    <col min="7" max="7" width="9.5703125" customWidth="1"/>
    <col min="8" max="9" width="14.7109375" bestFit="1" customWidth="1"/>
    <col min="10" max="10" width="16.140625" bestFit="1" customWidth="1"/>
    <col min="11" max="11" width="13.42578125" customWidth="1"/>
  </cols>
  <sheetData>
    <row r="1" spans="1:13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3" ht="30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3" ht="18" x14ac:dyDescent="0.25">
      <c r="A3" s="45"/>
      <c r="B3" s="45"/>
      <c r="C3" s="41" t="s">
        <v>1</v>
      </c>
      <c r="D3" s="41"/>
      <c r="E3" s="4" t="s">
        <v>42</v>
      </c>
      <c r="F3" s="4"/>
      <c r="G3" s="4"/>
      <c r="H3" s="4"/>
      <c r="I3" s="4"/>
      <c r="J3" s="4"/>
      <c r="K3" s="4"/>
    </row>
    <row r="4" spans="1:13" ht="15.75" x14ac:dyDescent="0.25">
      <c r="A4" s="45"/>
      <c r="B4" s="45"/>
      <c r="C4" s="41" t="s">
        <v>2</v>
      </c>
      <c r="D4" s="41"/>
      <c r="E4" s="1" t="s">
        <v>43</v>
      </c>
      <c r="F4" s="2"/>
      <c r="G4" s="1"/>
      <c r="H4" s="1"/>
      <c r="I4" s="1"/>
      <c r="J4" s="3"/>
      <c r="K4" s="3"/>
    </row>
    <row r="5" spans="1:13" ht="15.75" x14ac:dyDescent="0.25">
      <c r="A5" s="45"/>
      <c r="B5" s="45"/>
      <c r="C5" s="41" t="s">
        <v>3</v>
      </c>
      <c r="D5" s="41"/>
      <c r="E5" s="1" t="s">
        <v>65</v>
      </c>
      <c r="F5" s="2"/>
      <c r="G5" s="1"/>
      <c r="H5" s="1"/>
      <c r="I5" s="1"/>
      <c r="J5" s="3"/>
      <c r="K5" s="3"/>
    </row>
    <row r="6" spans="1:13" ht="15.75" x14ac:dyDescent="0.25">
      <c r="A6" s="45"/>
      <c r="B6" s="45"/>
      <c r="C6" s="41" t="s">
        <v>4</v>
      </c>
      <c r="D6" s="41"/>
      <c r="E6" s="1"/>
      <c r="F6" s="2"/>
      <c r="I6" s="5" t="s">
        <v>68</v>
      </c>
      <c r="J6" s="31">
        <v>0.2248</v>
      </c>
      <c r="K6" s="3"/>
    </row>
    <row r="7" spans="1:13" ht="15.75" x14ac:dyDescent="0.25">
      <c r="A7" s="46"/>
      <c r="B7" s="46"/>
      <c r="C7" s="41" t="s">
        <v>5</v>
      </c>
      <c r="D7" s="41"/>
      <c r="E7" s="1" t="s">
        <v>86</v>
      </c>
      <c r="F7" s="2"/>
      <c r="I7" s="5" t="s">
        <v>69</v>
      </c>
      <c r="J7" s="31">
        <v>0.112</v>
      </c>
      <c r="K7" s="3"/>
    </row>
    <row r="8" spans="1:13" ht="45" x14ac:dyDescent="0.25">
      <c r="A8" s="14" t="s">
        <v>6</v>
      </c>
      <c r="B8" s="15" t="s">
        <v>7</v>
      </c>
      <c r="C8" s="15" t="s">
        <v>8</v>
      </c>
      <c r="D8" s="14" t="s">
        <v>9</v>
      </c>
      <c r="E8" s="16" t="s">
        <v>10</v>
      </c>
      <c r="F8" s="16" t="s">
        <v>11</v>
      </c>
      <c r="G8" s="16" t="s">
        <v>70</v>
      </c>
      <c r="H8" s="16" t="s">
        <v>76</v>
      </c>
      <c r="I8" s="17" t="s">
        <v>50</v>
      </c>
      <c r="J8" s="16" t="s">
        <v>77</v>
      </c>
      <c r="K8" s="16" t="s">
        <v>12</v>
      </c>
    </row>
    <row r="9" spans="1:13" x14ac:dyDescent="0.25">
      <c r="A9" s="18">
        <v>1</v>
      </c>
      <c r="B9" s="19"/>
      <c r="C9" s="19"/>
      <c r="D9" s="20" t="s">
        <v>21</v>
      </c>
      <c r="E9" s="19"/>
      <c r="F9" s="19"/>
      <c r="G9" s="19"/>
      <c r="H9" s="19"/>
      <c r="I9" s="19"/>
      <c r="J9" s="21">
        <f>SUM(J10:J11)</f>
        <v>0</v>
      </c>
      <c r="K9" s="22"/>
    </row>
    <row r="10" spans="1:13" ht="42.75" x14ac:dyDescent="0.25">
      <c r="A10" s="6" t="s">
        <v>33</v>
      </c>
      <c r="B10" s="9" t="s">
        <v>13</v>
      </c>
      <c r="C10" s="9" t="s">
        <v>14</v>
      </c>
      <c r="D10" s="7" t="s">
        <v>39</v>
      </c>
      <c r="E10" s="6" t="s">
        <v>31</v>
      </c>
      <c r="F10" s="8">
        <v>4.5</v>
      </c>
      <c r="G10" s="8" t="s">
        <v>71</v>
      </c>
      <c r="H10" s="10"/>
      <c r="I10" s="10"/>
      <c r="J10" s="11"/>
      <c r="K10" s="12"/>
      <c r="M10">
        <f>3*1.5</f>
        <v>4.5</v>
      </c>
    </row>
    <row r="11" spans="1:13" x14ac:dyDescent="0.25">
      <c r="A11" s="6" t="s">
        <v>34</v>
      </c>
      <c r="B11" s="33" t="s">
        <v>15</v>
      </c>
      <c r="C11" s="32" t="s">
        <v>16</v>
      </c>
      <c r="D11" s="7" t="s">
        <v>22</v>
      </c>
      <c r="E11" s="6" t="s">
        <v>44</v>
      </c>
      <c r="F11" s="8">
        <v>1</v>
      </c>
      <c r="G11" s="8" t="s">
        <v>71</v>
      </c>
      <c r="H11" s="10"/>
      <c r="I11" s="10"/>
      <c r="J11" s="11"/>
      <c r="K11" s="12"/>
    </row>
    <row r="12" spans="1:13" x14ac:dyDescent="0.25">
      <c r="A12" s="18">
        <v>2</v>
      </c>
      <c r="B12" s="19"/>
      <c r="C12" s="19"/>
      <c r="D12" s="20" t="s">
        <v>23</v>
      </c>
      <c r="E12" s="19"/>
      <c r="F12" s="19"/>
      <c r="G12" s="19"/>
      <c r="H12" s="19"/>
      <c r="I12" s="19"/>
      <c r="J12" s="21"/>
      <c r="K12" s="22"/>
    </row>
    <row r="13" spans="1:13" x14ac:dyDescent="0.25">
      <c r="A13" s="6" t="s">
        <v>19</v>
      </c>
      <c r="B13" s="33" t="s">
        <v>17</v>
      </c>
      <c r="C13" s="32" t="s">
        <v>18</v>
      </c>
      <c r="D13" s="7" t="s">
        <v>24</v>
      </c>
      <c r="E13" s="6" t="s">
        <v>44</v>
      </c>
      <c r="F13" s="8">
        <v>1</v>
      </c>
      <c r="G13" s="8" t="s">
        <v>71</v>
      </c>
      <c r="H13" s="10"/>
      <c r="I13" s="10"/>
      <c r="J13" s="11"/>
      <c r="K13" s="12"/>
    </row>
    <row r="14" spans="1:13" ht="15" customHeight="1" x14ac:dyDescent="0.25">
      <c r="A14" s="51" t="s">
        <v>66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3" ht="15" customHeight="1" x14ac:dyDescent="0.25">
      <c r="A15" s="18">
        <v>3</v>
      </c>
      <c r="B15" s="18"/>
      <c r="C15" s="18"/>
      <c r="D15" s="20" t="s">
        <v>25</v>
      </c>
      <c r="E15" s="19"/>
      <c r="F15" s="23"/>
      <c r="G15" s="23"/>
      <c r="H15" s="23"/>
      <c r="I15" s="19"/>
      <c r="J15" s="21"/>
      <c r="K15" s="22"/>
    </row>
    <row r="16" spans="1:13" ht="15" customHeight="1" x14ac:dyDescent="0.25">
      <c r="A16" s="13" t="s">
        <v>35</v>
      </c>
      <c r="B16" s="9" t="s">
        <v>45</v>
      </c>
      <c r="C16" s="9">
        <v>5502985</v>
      </c>
      <c r="D16" s="7" t="s">
        <v>28</v>
      </c>
      <c r="E16" s="13" t="s">
        <v>31</v>
      </c>
      <c r="F16" s="8">
        <v>10200</v>
      </c>
      <c r="G16" s="8" t="s">
        <v>71</v>
      </c>
      <c r="H16" s="10"/>
      <c r="I16" s="10"/>
      <c r="J16" s="11"/>
      <c r="K16" s="12"/>
    </row>
    <row r="17" spans="1:11" ht="28.5" x14ac:dyDescent="0.25">
      <c r="A17" s="13" t="s">
        <v>36</v>
      </c>
      <c r="B17" s="9" t="s">
        <v>45</v>
      </c>
      <c r="C17" s="9">
        <v>4413986</v>
      </c>
      <c r="D17" s="7" t="s">
        <v>67</v>
      </c>
      <c r="E17" s="13" t="s">
        <v>31</v>
      </c>
      <c r="F17" s="8">
        <v>30600</v>
      </c>
      <c r="G17" s="8" t="s">
        <v>71</v>
      </c>
      <c r="H17" s="10"/>
      <c r="I17" s="10"/>
      <c r="J17" s="11"/>
      <c r="K17" s="12"/>
    </row>
    <row r="18" spans="1:11" ht="15" customHeight="1" x14ac:dyDescent="0.25">
      <c r="A18" s="18">
        <v>4</v>
      </c>
      <c r="B18" s="24"/>
      <c r="C18" s="24"/>
      <c r="D18" s="21" t="s">
        <v>27</v>
      </c>
      <c r="E18" s="21"/>
      <c r="F18" s="21"/>
      <c r="G18" s="21"/>
      <c r="H18" s="21"/>
      <c r="I18" s="21"/>
      <c r="J18" s="21"/>
      <c r="K18" s="22"/>
    </row>
    <row r="19" spans="1:11" ht="28.5" x14ac:dyDescent="0.25">
      <c r="A19" s="13" t="s">
        <v>78</v>
      </c>
      <c r="B19" s="9" t="s">
        <v>13</v>
      </c>
      <c r="C19" s="9">
        <v>4729</v>
      </c>
      <c r="D19" s="7" t="s">
        <v>73</v>
      </c>
      <c r="E19" s="13" t="s">
        <v>32</v>
      </c>
      <c r="F19" s="8">
        <v>3060</v>
      </c>
      <c r="G19" s="8" t="s">
        <v>72</v>
      </c>
      <c r="H19" s="10"/>
      <c r="I19" s="10"/>
      <c r="J19" s="11"/>
      <c r="K19" s="12"/>
    </row>
    <row r="20" spans="1:11" ht="42.75" x14ac:dyDescent="0.25">
      <c r="A20" s="13" t="s">
        <v>79</v>
      </c>
      <c r="B20" s="9" t="s">
        <v>45</v>
      </c>
      <c r="C20" s="9">
        <v>5914374</v>
      </c>
      <c r="D20" s="7" t="s">
        <v>26</v>
      </c>
      <c r="E20" s="13" t="s">
        <v>47</v>
      </c>
      <c r="F20" s="8">
        <v>10924.2</v>
      </c>
      <c r="G20" s="8" t="s">
        <v>71</v>
      </c>
      <c r="H20" s="10"/>
      <c r="I20" s="10"/>
      <c r="J20" s="11"/>
      <c r="K20" s="12"/>
    </row>
    <row r="21" spans="1:11" ht="28.5" x14ac:dyDescent="0.25">
      <c r="A21" s="13" t="s">
        <v>81</v>
      </c>
      <c r="B21" s="9" t="s">
        <v>45</v>
      </c>
      <c r="C21" s="9">
        <v>5914389</v>
      </c>
      <c r="D21" s="7" t="s">
        <v>46</v>
      </c>
      <c r="E21" s="13" t="s">
        <v>47</v>
      </c>
      <c r="F21" s="8">
        <v>41554.800000000003</v>
      </c>
      <c r="G21" s="8" t="s">
        <v>71</v>
      </c>
      <c r="H21" s="10"/>
      <c r="I21" s="10"/>
      <c r="J21" s="11"/>
      <c r="K21" s="12"/>
    </row>
    <row r="22" spans="1:11" ht="71.25" x14ac:dyDescent="0.25">
      <c r="A22" s="13" t="s">
        <v>82</v>
      </c>
      <c r="B22" s="9" t="s">
        <v>45</v>
      </c>
      <c r="C22" s="9">
        <v>5914647</v>
      </c>
      <c r="D22" s="7" t="s">
        <v>48</v>
      </c>
      <c r="E22" s="13" t="s">
        <v>49</v>
      </c>
      <c r="F22" s="8">
        <v>4284</v>
      </c>
      <c r="G22" s="8" t="s">
        <v>71</v>
      </c>
      <c r="H22" s="10"/>
      <c r="I22" s="10"/>
      <c r="J22" s="11"/>
      <c r="K22" s="12"/>
    </row>
    <row r="23" spans="1:11" ht="28.5" x14ac:dyDescent="0.25">
      <c r="A23" s="13" t="s">
        <v>80</v>
      </c>
      <c r="B23" s="9" t="s">
        <v>17</v>
      </c>
      <c r="C23" s="40" t="s">
        <v>88</v>
      </c>
      <c r="D23" s="7" t="s">
        <v>87</v>
      </c>
      <c r="E23" s="13" t="s">
        <v>32</v>
      </c>
      <c r="F23" s="8">
        <v>3060</v>
      </c>
      <c r="G23" s="8" t="s">
        <v>71</v>
      </c>
      <c r="H23" s="10"/>
      <c r="I23" s="10"/>
      <c r="J23" s="11"/>
      <c r="K23" s="12"/>
    </row>
    <row r="24" spans="1:11" ht="15" customHeight="1" x14ac:dyDescent="0.25">
      <c r="A24" s="18">
        <v>5</v>
      </c>
      <c r="B24" s="24"/>
      <c r="C24" s="24"/>
      <c r="D24" s="34" t="s">
        <v>40</v>
      </c>
      <c r="E24" s="21"/>
      <c r="F24" s="21"/>
      <c r="G24" s="21"/>
      <c r="H24" s="21"/>
      <c r="I24" s="21"/>
      <c r="J24" s="21"/>
      <c r="K24" s="22"/>
    </row>
    <row r="25" spans="1:11" ht="15" customHeight="1" x14ac:dyDescent="0.25">
      <c r="A25" s="18" t="s">
        <v>37</v>
      </c>
      <c r="B25" s="24"/>
      <c r="C25" s="24"/>
      <c r="D25" s="34" t="s">
        <v>53</v>
      </c>
      <c r="E25" s="21"/>
      <c r="F25" s="21"/>
      <c r="G25" s="21"/>
      <c r="H25" s="21"/>
      <c r="I25" s="21"/>
      <c r="J25" s="21"/>
      <c r="K25" s="22"/>
    </row>
    <row r="26" spans="1:11" ht="71.25" x14ac:dyDescent="0.25">
      <c r="A26" s="13" t="s">
        <v>83</v>
      </c>
      <c r="B26" s="9" t="s">
        <v>45</v>
      </c>
      <c r="C26" s="6">
        <v>2004522</v>
      </c>
      <c r="D26" s="7" t="s">
        <v>51</v>
      </c>
      <c r="E26" s="13" t="s">
        <v>32</v>
      </c>
      <c r="F26" s="8">
        <v>612</v>
      </c>
      <c r="G26" s="8" t="s">
        <v>71</v>
      </c>
      <c r="H26" s="10"/>
      <c r="I26" s="10"/>
      <c r="J26" s="11"/>
      <c r="K26" s="12"/>
    </row>
    <row r="27" spans="1:11" x14ac:dyDescent="0.25">
      <c r="A27" s="18" t="s">
        <v>54</v>
      </c>
      <c r="B27" s="24"/>
      <c r="C27" s="30"/>
      <c r="D27" s="21" t="s">
        <v>55</v>
      </c>
      <c r="E27" s="21"/>
      <c r="F27" s="21"/>
      <c r="G27" s="21"/>
      <c r="H27" s="21"/>
      <c r="I27" s="21"/>
      <c r="J27" s="21"/>
      <c r="K27" s="22"/>
    </row>
    <row r="28" spans="1:11" x14ac:dyDescent="0.25">
      <c r="A28" s="13" t="s">
        <v>84</v>
      </c>
      <c r="B28" s="9" t="s">
        <v>13</v>
      </c>
      <c r="C28" s="6" t="s">
        <v>75</v>
      </c>
      <c r="D28" s="7" t="s">
        <v>74</v>
      </c>
      <c r="E28" s="13" t="s">
        <v>32</v>
      </c>
      <c r="F28" s="8">
        <v>72</v>
      </c>
      <c r="G28" s="8" t="s">
        <v>72</v>
      </c>
      <c r="H28" s="10"/>
      <c r="I28" s="10"/>
      <c r="J28" s="11"/>
      <c r="K28" s="12"/>
    </row>
    <row r="29" spans="1:11" ht="42.75" x14ac:dyDescent="0.25">
      <c r="A29" s="13" t="s">
        <v>84</v>
      </c>
      <c r="B29" s="9" t="s">
        <v>45</v>
      </c>
      <c r="C29" s="6">
        <v>2003859</v>
      </c>
      <c r="D29" s="7" t="s">
        <v>52</v>
      </c>
      <c r="E29" s="13" t="s">
        <v>32</v>
      </c>
      <c r="F29" s="8">
        <v>72</v>
      </c>
      <c r="G29" s="8" t="s">
        <v>71</v>
      </c>
      <c r="H29" s="10"/>
      <c r="I29" s="10"/>
      <c r="J29" s="11"/>
      <c r="K29" s="12"/>
    </row>
    <row r="30" spans="1:11" hidden="1" x14ac:dyDescent="0.25">
      <c r="A30" s="18" t="s">
        <v>56</v>
      </c>
      <c r="B30" s="24"/>
      <c r="C30" s="24"/>
      <c r="D30" s="21" t="s">
        <v>57</v>
      </c>
      <c r="E30" s="21"/>
      <c r="F30" s="21"/>
      <c r="G30" s="21"/>
      <c r="H30" s="21"/>
      <c r="I30" s="21"/>
      <c r="J30" s="21"/>
      <c r="K30" s="22"/>
    </row>
    <row r="31" spans="1:11" ht="28.5" hidden="1" x14ac:dyDescent="0.25">
      <c r="A31" s="13"/>
      <c r="B31" s="9" t="s">
        <v>45</v>
      </c>
      <c r="C31" s="6">
        <v>4805757</v>
      </c>
      <c r="D31" s="7" t="s">
        <v>41</v>
      </c>
      <c r="E31" s="13" t="s">
        <v>32</v>
      </c>
      <c r="F31" s="8"/>
      <c r="G31" s="8"/>
      <c r="H31" s="8"/>
      <c r="I31" s="10">
        <f>ROUND(6.9*(1+$J$6),2)</f>
        <v>8.4499999999999993</v>
      </c>
      <c r="J31" s="11">
        <f>ROUND(F31*I31,2)</f>
        <v>0</v>
      </c>
      <c r="K31" s="12" t="e">
        <f t="shared" ref="K31:K37" si="0">J31/$J$38</f>
        <v>#DIV/0!</v>
      </c>
    </row>
    <row r="32" spans="1:11" ht="85.5" hidden="1" x14ac:dyDescent="0.25">
      <c r="A32" s="13"/>
      <c r="B32" s="9" t="s">
        <v>13</v>
      </c>
      <c r="C32" s="6" t="s">
        <v>58</v>
      </c>
      <c r="D32" s="7" t="s">
        <v>62</v>
      </c>
      <c r="E32" s="13" t="s">
        <v>38</v>
      </c>
      <c r="F32" s="8"/>
      <c r="G32" s="8"/>
      <c r="H32" s="8"/>
      <c r="I32" s="10">
        <f>ROUND(79.42*(1+$J$6),2)</f>
        <v>97.27</v>
      </c>
      <c r="J32" s="11">
        <f>ROUND(F32*I32,2)</f>
        <v>0</v>
      </c>
      <c r="K32" s="12" t="e">
        <f t="shared" si="0"/>
        <v>#DIV/0!</v>
      </c>
    </row>
    <row r="33" spans="1:11" ht="57" hidden="1" x14ac:dyDescent="0.25">
      <c r="A33" s="13"/>
      <c r="B33" s="9" t="s">
        <v>59</v>
      </c>
      <c r="C33" s="6" t="s">
        <v>60</v>
      </c>
      <c r="D33" s="7" t="s">
        <v>61</v>
      </c>
      <c r="E33" s="13" t="s">
        <v>38</v>
      </c>
      <c r="F33" s="8"/>
      <c r="G33" s="8"/>
      <c r="H33" s="8"/>
      <c r="I33" s="10">
        <f>ROUND(75.86*(1+$J$6),2)</f>
        <v>92.91</v>
      </c>
      <c r="J33" s="11">
        <f>ROUND(F33*I33,2)</f>
        <v>0</v>
      </c>
      <c r="K33" s="12" t="e">
        <f t="shared" si="0"/>
        <v>#DIV/0!</v>
      </c>
    </row>
    <row r="34" spans="1:11" ht="42.75" hidden="1" x14ac:dyDescent="0.25">
      <c r="A34" s="13"/>
      <c r="B34" s="9" t="s">
        <v>45</v>
      </c>
      <c r="C34" s="6">
        <v>804081</v>
      </c>
      <c r="D34" s="7" t="s">
        <v>64</v>
      </c>
      <c r="E34" s="6" t="s">
        <v>44</v>
      </c>
      <c r="F34" s="8"/>
      <c r="G34" s="8"/>
      <c r="H34" s="8"/>
      <c r="I34" s="10">
        <f>ROUND(714.71*(1+$J$6),2)</f>
        <v>875.38</v>
      </c>
      <c r="J34" s="11">
        <f>ROUND(F34*I34,2)</f>
        <v>0</v>
      </c>
      <c r="K34" s="12" t="e">
        <f t="shared" si="0"/>
        <v>#DIV/0!</v>
      </c>
    </row>
    <row r="35" spans="1:11" ht="28.5" hidden="1" x14ac:dyDescent="0.25">
      <c r="A35" s="13"/>
      <c r="B35" s="9" t="s">
        <v>45</v>
      </c>
      <c r="C35" s="6">
        <v>4815671</v>
      </c>
      <c r="D35" s="7" t="s">
        <v>63</v>
      </c>
      <c r="E35" s="13" t="s">
        <v>32</v>
      </c>
      <c r="F35" s="8"/>
      <c r="G35" s="8"/>
      <c r="H35" s="8"/>
      <c r="I35" s="10">
        <f>ROUND(16.59*(1+$J$6),2)</f>
        <v>20.32</v>
      </c>
      <c r="J35" s="11">
        <f>ROUND(F35*I35,2)</f>
        <v>0</v>
      </c>
      <c r="K35" s="12" t="e">
        <f t="shared" si="0"/>
        <v>#DIV/0!</v>
      </c>
    </row>
    <row r="36" spans="1:11" ht="15" customHeight="1" x14ac:dyDescent="0.25">
      <c r="A36" s="18">
        <v>6</v>
      </c>
      <c r="B36" s="24"/>
      <c r="C36" s="24"/>
      <c r="D36" s="21" t="s">
        <v>29</v>
      </c>
      <c r="E36" s="21"/>
      <c r="F36" s="21"/>
      <c r="G36" s="21"/>
      <c r="H36" s="21"/>
      <c r="I36" s="21"/>
      <c r="J36" s="21"/>
      <c r="K36" s="22"/>
    </row>
    <row r="37" spans="1:11" ht="15" customHeight="1" x14ac:dyDescent="0.25">
      <c r="A37" s="13" t="s">
        <v>85</v>
      </c>
      <c r="B37" s="9" t="s">
        <v>15</v>
      </c>
      <c r="C37" s="32" t="s">
        <v>16</v>
      </c>
      <c r="D37" s="7" t="s">
        <v>30</v>
      </c>
      <c r="E37" s="6" t="s">
        <v>44</v>
      </c>
      <c r="F37" s="8">
        <v>1</v>
      </c>
      <c r="G37" s="8" t="s">
        <v>71</v>
      </c>
      <c r="H37" s="10"/>
      <c r="I37" s="10"/>
      <c r="J37" s="11"/>
      <c r="K37" s="12"/>
    </row>
    <row r="38" spans="1:11" x14ac:dyDescent="0.25">
      <c r="A38" s="52" t="s">
        <v>20</v>
      </c>
      <c r="B38" s="52"/>
      <c r="C38" s="52"/>
      <c r="D38" s="52"/>
      <c r="E38" s="52"/>
      <c r="F38" s="52"/>
      <c r="G38" s="52"/>
      <c r="H38" s="52"/>
      <c r="I38" s="52"/>
      <c r="J38" s="25">
        <f>J36+J27+J25+J18+J15+J12+J9</f>
        <v>0</v>
      </c>
      <c r="K38" s="25"/>
    </row>
    <row r="41" spans="1:11" x14ac:dyDescent="0.25">
      <c r="B41" s="36"/>
      <c r="C41" s="36"/>
      <c r="D41" s="38"/>
      <c r="E41" s="27"/>
      <c r="F41" s="27"/>
      <c r="G41" s="27"/>
      <c r="H41" s="49"/>
      <c r="I41" s="49"/>
      <c r="J41" s="49"/>
      <c r="K41" s="49"/>
    </row>
    <row r="42" spans="1:11" ht="18.75" customHeight="1" x14ac:dyDescent="0.25">
      <c r="B42" s="37"/>
      <c r="C42" s="37"/>
      <c r="D42" s="27"/>
      <c r="E42" s="27"/>
      <c r="F42" s="27"/>
      <c r="G42" s="28"/>
      <c r="H42" s="29"/>
      <c r="I42" s="26"/>
      <c r="J42" s="26"/>
      <c r="K42" s="26"/>
    </row>
    <row r="43" spans="1:11" ht="39.75" customHeight="1" x14ac:dyDescent="0.25">
      <c r="B43" s="27"/>
      <c r="C43" s="27"/>
      <c r="D43" s="27"/>
      <c r="E43" s="27"/>
      <c r="F43" s="27"/>
      <c r="G43" s="27"/>
      <c r="H43" s="27"/>
      <c r="I43" s="27"/>
      <c r="J43" s="27"/>
      <c r="K43" s="27"/>
    </row>
    <row r="44" spans="1:11" x14ac:dyDescent="0.25">
      <c r="B44" s="37"/>
      <c r="C44" s="37"/>
      <c r="D44" s="37"/>
      <c r="E44" s="27"/>
      <c r="F44" s="27"/>
      <c r="G44" s="27"/>
      <c r="H44" s="50"/>
      <c r="I44" s="50"/>
      <c r="J44" s="50"/>
      <c r="K44" s="50"/>
    </row>
    <row r="45" spans="1:11" x14ac:dyDescent="0.25">
      <c r="B45" s="39"/>
      <c r="C45" s="39"/>
      <c r="D45" s="39"/>
      <c r="E45" s="27"/>
      <c r="F45" s="27"/>
      <c r="G45" s="27"/>
      <c r="H45" s="47"/>
      <c r="I45" s="47"/>
      <c r="J45" s="47"/>
      <c r="K45" s="47"/>
    </row>
    <row r="46" spans="1:11" x14ac:dyDescent="0.25">
      <c r="B46" s="35"/>
      <c r="C46" s="42"/>
      <c r="D46" s="42"/>
      <c r="E46" s="27"/>
      <c r="F46" s="27"/>
      <c r="G46" s="27"/>
      <c r="H46" s="35"/>
      <c r="I46" s="48"/>
      <c r="J46" s="48"/>
      <c r="K46" s="48"/>
    </row>
    <row r="47" spans="1:11" ht="15" customHeight="1" x14ac:dyDescent="0.25">
      <c r="B47" s="35"/>
      <c r="C47" s="43"/>
      <c r="D47" s="43"/>
      <c r="E47" s="27"/>
      <c r="F47" s="27"/>
      <c r="G47" s="27"/>
      <c r="H47" s="35"/>
      <c r="I47" s="48"/>
      <c r="J47" s="48"/>
      <c r="K47" s="48"/>
    </row>
    <row r="48" spans="1:11" x14ac:dyDescent="0.25">
      <c r="B48" s="35"/>
      <c r="C48" s="42"/>
      <c r="D48" s="42"/>
      <c r="E48" s="27"/>
      <c r="F48" s="27"/>
      <c r="G48" s="27"/>
      <c r="H48" s="27"/>
      <c r="I48" s="27"/>
      <c r="J48" s="27"/>
      <c r="K48" s="27"/>
    </row>
    <row r="49" spans="5:5" x14ac:dyDescent="0.25">
      <c r="E49" s="27"/>
    </row>
    <row r="50" spans="5:5" x14ac:dyDescent="0.25">
      <c r="E50" s="27"/>
    </row>
    <row r="51" spans="5:5" x14ac:dyDescent="0.25">
      <c r="E51" s="27"/>
    </row>
  </sheetData>
  <mergeCells count="17">
    <mergeCell ref="A1:K2"/>
    <mergeCell ref="A3:B7"/>
    <mergeCell ref="H45:K45"/>
    <mergeCell ref="I46:K46"/>
    <mergeCell ref="I47:K47"/>
    <mergeCell ref="H41:K41"/>
    <mergeCell ref="H44:K44"/>
    <mergeCell ref="A14:K14"/>
    <mergeCell ref="A38:I38"/>
    <mergeCell ref="C7:D7"/>
    <mergeCell ref="C3:D3"/>
    <mergeCell ref="C4:D4"/>
    <mergeCell ref="C5:D5"/>
    <mergeCell ref="C6:D6"/>
    <mergeCell ref="C46:D46"/>
    <mergeCell ref="C47:D47"/>
    <mergeCell ref="C48:D48"/>
  </mergeCells>
  <phoneticPr fontId="13" type="noConversion"/>
  <conditionalFormatting sqref="I46:K47">
    <cfRule type="expression" dxfId="0" priority="1" stopIfTrue="1">
      <formula>I46=""</formula>
    </cfRule>
  </conditionalFormatting>
  <pageMargins left="0.511811024" right="0.511811024" top="0.78740157499999996" bottom="0.78740157499999996" header="0.31496062000000002" footer="0.31496062000000002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luiz</dc:creator>
  <cp:lastModifiedBy>Usuario</cp:lastModifiedBy>
  <cp:lastPrinted>2024-05-24T11:35:33Z</cp:lastPrinted>
  <dcterms:created xsi:type="dcterms:W3CDTF">2023-09-14T15:20:29Z</dcterms:created>
  <dcterms:modified xsi:type="dcterms:W3CDTF">2024-10-18T14:48:23Z</dcterms:modified>
</cp:coreProperties>
</file>