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COMPARTILHADO\Obras\.OBRAS 2024\_Reforma Quartel de Bombeiros\Atualizado dezembro 2023\Pasta Licitação\"/>
    </mc:Choice>
  </mc:AlternateContent>
  <bookViews>
    <workbookView xWindow="-120" yWindow="-120" windowWidth="20730" windowHeight="11160" activeTab="3"/>
  </bookViews>
  <sheets>
    <sheet name="ORÇ" sheetId="2" r:id="rId1"/>
    <sheet name="CFF" sheetId="5" r:id="rId2"/>
    <sheet name="BDI 1" sheetId="4" r:id="rId3"/>
    <sheet name="BDI 2" sheetId="3" r:id="rId4"/>
  </sheets>
  <externalReferences>
    <externalReference r:id="rId5"/>
  </externalReferences>
  <definedNames>
    <definedName name="BDI.Opcao" hidden="1">[1]DADOS!$F$18</definedName>
    <definedName name="BDI.TipoObra" hidden="1">[1]BDI!$A$138:$A$146</definedName>
    <definedName name="DESONERACAO" hidden="1">IF(OR(Import.Desoneracao="DESONERADO",Import.Desoneracao="SIM"),"SIM","NÃO")</definedName>
    <definedName name="Import.Apelido" hidden="1">[1]DADOS!$F$16</definedName>
    <definedName name="Import.DescLote" hidden="1">[1]DADOS!$F$17</definedName>
    <definedName name="Import.Desoneracao" hidden="1">OFFSET([1]DADOS!$G$18,0,-1)</definedName>
    <definedName name="Import.Município" hidden="1">[1]DADOS!$F$6</definedName>
    <definedName name="Import.RespOrçamento" hidden="1">[1]DADOS!$F$22:$F$24</definedName>
    <definedName name="TIPOORCAMENTO" hidden="1">IF(VALUE([1]MENU!$O$3)=2,"Licitado","Proposto")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5" l="1"/>
  <c r="I30" i="5"/>
  <c r="H30" i="5"/>
  <c r="K80" i="2"/>
  <c r="N35" i="2"/>
  <c r="N19" i="2"/>
  <c r="N76" i="2"/>
  <c r="L53" i="2"/>
  <c r="M53" i="2"/>
  <c r="L54" i="2"/>
  <c r="M54" i="2"/>
  <c r="L55" i="2"/>
  <c r="M55" i="2"/>
  <c r="L56" i="2"/>
  <c r="M56" i="2"/>
  <c r="L57" i="2"/>
  <c r="M57" i="2"/>
  <c r="L58" i="2"/>
  <c r="M58" i="2"/>
  <c r="L59" i="2"/>
  <c r="M59" i="2"/>
  <c r="L60" i="2"/>
  <c r="M60" i="2"/>
  <c r="L61" i="2"/>
  <c r="M61" i="2"/>
  <c r="L62" i="2"/>
  <c r="M62" i="2"/>
  <c r="L63" i="2"/>
  <c r="M63" i="2"/>
  <c r="L64" i="2"/>
  <c r="M64" i="2"/>
  <c r="L65" i="2"/>
  <c r="M65" i="2"/>
  <c r="L66" i="2"/>
  <c r="M66" i="2"/>
  <c r="L67" i="2"/>
  <c r="M67" i="2"/>
  <c r="L68" i="2"/>
  <c r="M68" i="2"/>
  <c r="L69" i="2"/>
  <c r="M69" i="2"/>
  <c r="L70" i="2"/>
  <c r="M70" i="2"/>
  <c r="L71" i="2"/>
  <c r="M71" i="2"/>
  <c r="I59" i="2"/>
  <c r="K59" i="2" s="1"/>
  <c r="N59" i="2" s="1"/>
  <c r="I60" i="2"/>
  <c r="K60" i="2" s="1"/>
  <c r="N60" i="2" s="1"/>
  <c r="I61" i="2"/>
  <c r="K61" i="2" s="1"/>
  <c r="N61" i="2" s="1"/>
  <c r="I62" i="2"/>
  <c r="K62" i="2" s="1"/>
  <c r="N62" i="2" s="1"/>
  <c r="I63" i="2"/>
  <c r="K63" i="2" s="1"/>
  <c r="N63" i="2" s="1"/>
  <c r="I64" i="2"/>
  <c r="K64" i="2" s="1"/>
  <c r="N64" i="2" s="1"/>
  <c r="I65" i="2"/>
  <c r="K65" i="2" s="1"/>
  <c r="N65" i="2" s="1"/>
  <c r="I66" i="2"/>
  <c r="K66" i="2" s="1"/>
  <c r="N66" i="2" s="1"/>
  <c r="I67" i="2"/>
  <c r="K67" i="2" s="1"/>
  <c r="N67" i="2" s="1"/>
  <c r="I68" i="2"/>
  <c r="K68" i="2" s="1"/>
  <c r="N68" i="2" s="1"/>
  <c r="I69" i="2"/>
  <c r="K69" i="2" s="1"/>
  <c r="N69" i="2" s="1"/>
  <c r="I70" i="2"/>
  <c r="K70" i="2" s="1"/>
  <c r="N70" i="2" s="1"/>
  <c r="I71" i="2"/>
  <c r="K71" i="2" s="1"/>
  <c r="N71" i="2" s="1"/>
  <c r="I58" i="2"/>
  <c r="K58" i="2" s="1"/>
  <c r="N58" i="2" s="1"/>
  <c r="I57" i="2"/>
  <c r="K57" i="2" s="1"/>
  <c r="N57" i="2" s="1"/>
  <c r="I56" i="2"/>
  <c r="K56" i="2" s="1"/>
  <c r="N56" i="2" s="1"/>
  <c r="I55" i="2"/>
  <c r="K55" i="2" s="1"/>
  <c r="N55" i="2" s="1"/>
  <c r="I54" i="2"/>
  <c r="K54" i="2" s="1"/>
  <c r="N54" i="2" s="1"/>
  <c r="I53" i="2"/>
  <c r="K53" i="2" s="1"/>
  <c r="N53" i="2" s="1"/>
  <c r="M42" i="2"/>
  <c r="L42" i="2"/>
  <c r="I42" i="2"/>
  <c r="K42" i="2" s="1"/>
  <c r="N42" i="2" s="1"/>
  <c r="M41" i="2"/>
  <c r="L41" i="2"/>
  <c r="I41" i="2"/>
  <c r="K41" i="2" s="1"/>
  <c r="N41" i="2" s="1"/>
  <c r="I21" i="2"/>
  <c r="I22" i="2"/>
  <c r="I23" i="2"/>
  <c r="I24" i="2"/>
  <c r="I25" i="2"/>
  <c r="I26" i="2"/>
  <c r="I28" i="2"/>
  <c r="I29" i="2"/>
  <c r="I31" i="2"/>
  <c r="I32" i="2"/>
  <c r="I33" i="2"/>
  <c r="I34" i="2"/>
  <c r="M36" i="2"/>
  <c r="L36" i="2"/>
  <c r="I36" i="2"/>
  <c r="K36" i="2" s="1"/>
  <c r="N36" i="2" s="1"/>
  <c r="M37" i="2"/>
  <c r="L37" i="2"/>
  <c r="I37" i="2"/>
  <c r="K37" i="2" s="1"/>
  <c r="N37" i="2" s="1"/>
  <c r="I34" i="5" l="1"/>
  <c r="G43" i="4" l="1"/>
  <c r="G43" i="3"/>
  <c r="I75" i="2" l="1"/>
  <c r="I74" i="2"/>
  <c r="I73" i="2"/>
  <c r="I52" i="2"/>
  <c r="I51" i="2"/>
  <c r="I49" i="2"/>
  <c r="I48" i="2"/>
  <c r="I47" i="2"/>
  <c r="I46" i="2"/>
  <c r="I44" i="2"/>
  <c r="I43" i="2"/>
  <c r="I40" i="2"/>
  <c r="I38" i="2"/>
  <c r="M75" i="2" l="1"/>
  <c r="L75" i="2"/>
  <c r="K75" i="2"/>
  <c r="N75" i="2" s="1"/>
  <c r="M74" i="2"/>
  <c r="L74" i="2"/>
  <c r="K74" i="2"/>
  <c r="N74" i="2" s="1"/>
  <c r="M73" i="2"/>
  <c r="L73" i="2"/>
  <c r="K73" i="2"/>
  <c r="N73" i="2" s="1"/>
  <c r="M49" i="2"/>
  <c r="L49" i="2"/>
  <c r="K49" i="2"/>
  <c r="N49" i="2" s="1"/>
  <c r="M48" i="2"/>
  <c r="L48" i="2"/>
  <c r="K48" i="2"/>
  <c r="N48" i="2" s="1"/>
  <c r="M34" i="2"/>
  <c r="L34" i="2"/>
  <c r="K34" i="2"/>
  <c r="N34" i="2" s="1"/>
  <c r="N72" i="2" l="1"/>
  <c r="I12" i="5"/>
  <c r="H12" i="5"/>
  <c r="J29" i="4"/>
  <c r="J29" i="3"/>
  <c r="M52" i="2"/>
  <c r="L52" i="2"/>
  <c r="K52" i="2"/>
  <c r="N52" i="2" s="1"/>
  <c r="M44" i="2"/>
  <c r="L44" i="2"/>
  <c r="K44" i="2"/>
  <c r="N44" i="2" s="1"/>
  <c r="M43" i="2"/>
  <c r="L43" i="2"/>
  <c r="K43" i="2"/>
  <c r="N43" i="2" s="1"/>
  <c r="M24" i="2"/>
  <c r="L24" i="2"/>
  <c r="K24" i="2"/>
  <c r="N24" i="2" s="1"/>
  <c r="M23" i="2"/>
  <c r="L23" i="2"/>
  <c r="K23" i="2"/>
  <c r="N23" i="2" s="1"/>
  <c r="M22" i="2"/>
  <c r="L22" i="2"/>
  <c r="K22" i="2"/>
  <c r="N22" i="2" s="1"/>
  <c r="F30" i="5" l="1"/>
  <c r="M51" i="2" l="1"/>
  <c r="L51" i="2"/>
  <c r="K51" i="2"/>
  <c r="N51" i="2" s="1"/>
  <c r="N50" i="2" s="1"/>
  <c r="K38" i="2" l="1"/>
  <c r="N38" i="2" s="1"/>
  <c r="L38" i="2"/>
  <c r="M38" i="2"/>
  <c r="L40" i="2"/>
  <c r="M40" i="2"/>
  <c r="K33" i="2"/>
  <c r="N33" i="2" s="1"/>
  <c r="L33" i="2"/>
  <c r="M33" i="2"/>
  <c r="K32" i="2"/>
  <c r="N32" i="2" s="1"/>
  <c r="L32" i="2"/>
  <c r="M32" i="2"/>
  <c r="K31" i="2"/>
  <c r="N31" i="2" s="1"/>
  <c r="L31" i="2"/>
  <c r="M31" i="2"/>
  <c r="N30" i="2" l="1"/>
  <c r="K26" i="2"/>
  <c r="N26" i="2" s="1"/>
  <c r="L26" i="2"/>
  <c r="M26" i="2"/>
  <c r="K47" i="2"/>
  <c r="N47" i="2" s="1"/>
  <c r="L47" i="2"/>
  <c r="M47" i="2"/>
  <c r="K46" i="2"/>
  <c r="N46" i="2" s="1"/>
  <c r="L46" i="2"/>
  <c r="M46" i="2"/>
  <c r="K40" i="2"/>
  <c r="N40" i="2" s="1"/>
  <c r="N45" i="2" l="1"/>
  <c r="N39" i="2"/>
  <c r="L29" i="2"/>
  <c r="L28" i="2"/>
  <c r="L25" i="2" l="1"/>
  <c r="L21" i="2"/>
  <c r="M29" i="2" l="1"/>
  <c r="K29" i="2" l="1"/>
  <c r="N29" i="2" s="1"/>
  <c r="M28" i="2"/>
  <c r="M21" i="2" l="1"/>
  <c r="M25" i="2"/>
  <c r="K28" i="2"/>
  <c r="N28" i="2" s="1"/>
  <c r="N27" i="2" s="1"/>
  <c r="K25" i="2" l="1"/>
  <c r="N25" i="2" s="1"/>
  <c r="K21" i="2"/>
  <c r="N21" i="2" s="1"/>
  <c r="N20" i="2" l="1"/>
</calcChain>
</file>

<file path=xl/sharedStrings.xml><?xml version="1.0" encoding="utf-8"?>
<sst xmlns="http://schemas.openxmlformats.org/spreadsheetml/2006/main" count="454" uniqueCount="232">
  <si>
    <t>ITEM</t>
  </si>
  <si>
    <t>SERVIÇO</t>
  </si>
  <si>
    <t>QTDE</t>
  </si>
  <si>
    <t>FONTE</t>
  </si>
  <si>
    <t>CÓDIGO</t>
  </si>
  <si>
    <t>Proprietério</t>
  </si>
  <si>
    <t>Prefeitura Municipal de Rio das Antas</t>
  </si>
  <si>
    <t>Endereço:</t>
  </si>
  <si>
    <t>Descrição:</t>
  </si>
  <si>
    <t>BDI:</t>
  </si>
  <si>
    <t>Data Base</t>
  </si>
  <si>
    <t>Referência Orçamento:</t>
  </si>
  <si>
    <t>Valor do Orçamento:</t>
  </si>
  <si>
    <t>PLANILHA ORÇAMENTÁRIA</t>
  </si>
  <si>
    <t>SINAPI</t>
  </si>
  <si>
    <t>UNID</t>
  </si>
  <si>
    <t>CUSTO UNITÁRIO (S/BDI) (R$)</t>
  </si>
  <si>
    <t>PREÇO UNITÁRIO (C/ BDI) (R$)</t>
  </si>
  <si>
    <t>PREÇO TOTAL (R$)</t>
  </si>
  <si>
    <t>CUSTO UNITÁRIO (MÃO DE OBRA) (R$)</t>
  </si>
  <si>
    <t>M2</t>
  </si>
  <si>
    <t>BDI</t>
  </si>
  <si>
    <t>BDI 1</t>
  </si>
  <si>
    <t>BDI 2</t>
  </si>
  <si>
    <t>PREÇO TOTAL (MÃO DE OBRA) (R$)</t>
  </si>
  <si>
    <t>UN</t>
  </si>
  <si>
    <t>M3</t>
  </si>
  <si>
    <t>M</t>
  </si>
  <si>
    <t>T</t>
  </si>
  <si>
    <t>TXKM</t>
  </si>
  <si>
    <t>CUSTO UNITÁRIO (MATERIAL E EQUIPAM.) (R$)</t>
  </si>
  <si>
    <t>PREÇO TOTAL (MATERIAL) (R$)</t>
  </si>
  <si>
    <t>TOTAL</t>
  </si>
  <si>
    <t>____________________________</t>
  </si>
  <si>
    <t>Responsável (empresa proponente)</t>
  </si>
  <si>
    <t>CREA</t>
  </si>
  <si>
    <t>Composição</t>
  </si>
  <si>
    <t>SERVIÇOS INICIAIS</t>
  </si>
  <si>
    <t>95878</t>
  </si>
  <si>
    <t>TRANSPORTE COM CAMINHÃO BASCULANTE DE 10 M³, EM VIA URBANA PAVIMENTADA, DMT ATÉ 30 KM (UNIDADE: TXKM). AF_07/2020</t>
  </si>
  <si>
    <t>Valor total da obra:</t>
  </si>
  <si>
    <t>Valor total em material:</t>
  </si>
  <si>
    <t>Valor total em mão de obra:</t>
  </si>
  <si>
    <t>Responsável técnico (empresa proponente)</t>
  </si>
  <si>
    <t>CREA XXXXXXXXX</t>
  </si>
  <si>
    <t>cidade , xx de xxxxxxxx de xxxx</t>
  </si>
  <si>
    <t>APELIDO DO EMPREENDIMENTO / DESCRIÇÃO DO LOTE</t>
  </si>
  <si>
    <t>Sobre a base de cálculo, definir a respectiva alíquota do ISS (entre 2% e 5%):</t>
  </si>
  <si>
    <t>TIPO DE OBRA</t>
  </si>
  <si>
    <t>Itens</t>
  </si>
  <si>
    <t>Siglas</t>
  </si>
  <si>
    <t>% Adotado</t>
  </si>
  <si>
    <t>1º Quartil</t>
  </si>
  <si>
    <t>Médio</t>
  </si>
  <si>
    <t>3º Quartil</t>
  </si>
  <si>
    <t>-</t>
  </si>
  <si>
    <t>Tributos (impostos COFINS 3%, e  PIS 0,65%)</t>
  </si>
  <si>
    <t>CP</t>
  </si>
  <si>
    <t>Tributos (ISS, variável de acordo com o município)</t>
  </si>
  <si>
    <t>ISS</t>
  </si>
  <si>
    <t>Tributos (Contribuição Previdenciária sobre a Receita Bruta - 0% ou 4,5% - Desoneração)</t>
  </si>
  <si>
    <t>CPRB</t>
  </si>
  <si>
    <t>BDI SEM desoneração (Fórmula Acórdão TCU)</t>
  </si>
  <si>
    <t>BDI PAD</t>
  </si>
  <si>
    <t>BDI =</t>
  </si>
  <si>
    <t xml:space="preserve"> - 1</t>
  </si>
  <si>
    <t>(1-CP-ISS-CRPB)</t>
  </si>
  <si>
    <t>Local</t>
  </si>
  <si>
    <t>Data</t>
  </si>
  <si>
    <t>Administração Central</t>
  </si>
  <si>
    <t>AC</t>
  </si>
  <si>
    <t>Seguro e Garantia</t>
  </si>
  <si>
    <t>SG</t>
  </si>
  <si>
    <t>Risco</t>
  </si>
  <si>
    <t>R</t>
  </si>
  <si>
    <t>Despesas Financeiras</t>
  </si>
  <si>
    <t>DF</t>
  </si>
  <si>
    <t>Lucro</t>
  </si>
  <si>
    <t>L</t>
  </si>
  <si>
    <t/>
  </si>
  <si>
    <t>(1+AC + S + R + G)*(1 + DF)*(1+L)</t>
  </si>
  <si>
    <t>Declaro para os devidos fins que o regime de Contribuição Previdenciária sobre a Receita Bruta adotado para elaboração do orçamento foi SEM Desoneração, e que esta é a alternativa mais adequada para a Administração Pública.</t>
  </si>
  <si>
    <t>percentual da base de cálculo para o ISS (mão de obra):</t>
  </si>
  <si>
    <t>Declaramos que esta planilha foi elaborada conforme equação para cálculo do percentual do BDI recomendado pelo Acórdão 2622/2013 - TCU, representada pela fórmula abaixo:</t>
  </si>
  <si>
    <t>Item</t>
  </si>
  <si>
    <t>Descrição</t>
  </si>
  <si>
    <t>Valor (R$)</t>
  </si>
  <si>
    <t>Parcelas:</t>
  </si>
  <si>
    <t>% Período:</t>
  </si>
  <si>
    <t>Mês</t>
  </si>
  <si>
    <t>1°</t>
  </si>
  <si>
    <t>2°</t>
  </si>
  <si>
    <t>3°</t>
  </si>
  <si>
    <t>4°</t>
  </si>
  <si>
    <t>5°</t>
  </si>
  <si>
    <t>6°</t>
  </si>
  <si>
    <t>7°</t>
  </si>
  <si>
    <t>8°</t>
  </si>
  <si>
    <t>9°</t>
  </si>
  <si>
    <t>10°</t>
  </si>
  <si>
    <t>11°</t>
  </si>
  <si>
    <t>12°</t>
  </si>
  <si>
    <t>Valor no Período:</t>
  </si>
  <si>
    <t>CRONOGRAMA FÍSICO FINANCEIRO</t>
  </si>
  <si>
    <t>ORSE</t>
  </si>
  <si>
    <t>EMISSÃO DE ART DE EXECUÇÃO</t>
  </si>
  <si>
    <t>ALUGUEL DE BANHEIRO QUÍMICO, COM LIMPEZA DIÁRIAS</t>
  </si>
  <si>
    <t>MÊS</t>
  </si>
  <si>
    <t>OBRA: REFORMA DO QUARTEL DO CORPO DE BOMBEIROS - RIO DAS ANTAS/SC</t>
  </si>
  <si>
    <t>Reforma do quartel de bombeiros, com serviços de reconstrução de piso, cobertura, calhas e condutores pluviais, forro, pintura, entre outros serviços pontuais</t>
  </si>
  <si>
    <t>Área:</t>
  </si>
  <si>
    <t>273,16 m²</t>
  </si>
  <si>
    <t>não desonerado</t>
  </si>
  <si>
    <t>1.1</t>
  </si>
  <si>
    <t>1.2</t>
  </si>
  <si>
    <t>1.3</t>
  </si>
  <si>
    <t>1.4</t>
  </si>
  <si>
    <t>1.5</t>
  </si>
  <si>
    <t>2.1</t>
  </si>
  <si>
    <t>Rua Erich Rotter, Centro, Quartel de bombeiros de Rio das Antas/SC</t>
  </si>
  <si>
    <t>Construção e Reforma de Edifícios</t>
  </si>
  <si>
    <t>Fornecimento de Materiais e Equipamentos (aquisição indireta - em conjunto com licitação de obras)</t>
  </si>
  <si>
    <t>Declaro para os devidos fins que, conforme legislação tributária municipal, a base de cálculo deste tipo de obra corresponde à 35%, com a respectiva alíquota de 3%.</t>
  </si>
  <si>
    <t>REFORMA DO QUARTEL DO CORPO DE BOMBEIROS - RIO DAS ANTAS/SC</t>
  </si>
  <si>
    <t>SINAPI-I</t>
  </si>
  <si>
    <t>1.6</t>
  </si>
  <si>
    <t>ADMINISTRAÇÃO DE OBRA</t>
  </si>
  <si>
    <t>MOBILIZAÇÃO E DESMOBILIZAÇÃO DE EQUIPAMENTOS</t>
  </si>
  <si>
    <t>FORNECIMENTO E INSTALAÇÃO DE PLACA DE OBRA COM CHAPA GALVANIZADA E ESTRUTURA DE MADEIRA. (1,5m X 3,0m)</t>
  </si>
  <si>
    <t>LOCACAO DE CONTAINER 2,30 X 6,00 M, ALT. 2,50 M, PARA ESCRITORIO, SEM DIVISORIAS</t>
  </si>
  <si>
    <t>ANDAIME PARA EXECUÇÃO DE SERVIÇOS EM ALTURAS</t>
  </si>
  <si>
    <t>2.2</t>
  </si>
  <si>
    <t>LOCACAO DE ANDAIME METALICO TUBULAR DE ENCAIXE, TIPO DE TORRE, CADA PAINEL COM LARGURA DE 1 ATE 1,5 M E ALTURA DE *1,00* M, INCLUINDO DIAGONAL, BARRAS DE LIGACAO, SAPATAS OU RODIZIOS E DEMAIS ITENS NECESSARIOS A MONTAGEM (NAO INCLUI INSTALACAO)</t>
  </si>
  <si>
    <t>MONTAGEM E DESMONTAGEM DE ANDAIME TUBULAR TIPO TORRE (EXCLUSIVE ANDAIME E LIMPEZA).</t>
  </si>
  <si>
    <t>MXMÊS</t>
  </si>
  <si>
    <t>ABERTURAS</t>
  </si>
  <si>
    <t>REMOÇÃO DE PORTAS, DE FORMA MANUAL, SEM REAPROVEITAMENTO.</t>
  </si>
  <si>
    <t>PORTA DE ALUMÍNIO DE ABRIR PARA VIDRO SEM GUARNIÇÃO, 87X210CM, PARAFUSOS, INCLUSIVE VIDROS - FORNECIMENTO E INSTALAÇÃO.(VERIFICAR MEDIDAS ANTES DA INSTALAÇÃO)</t>
  </si>
  <si>
    <t>REMOÇÃO DE VIDRO LISO COMUM DE ESQUADRIA (BWC FEMININO)</t>
  </si>
  <si>
    <t>INSTALAÇÃO DE VIDRO LISO INCOLOR, E = 4 MM, EM ESQUADRIA (BWC FEMININO)</t>
  </si>
  <si>
    <t>3.1</t>
  </si>
  <si>
    <t>3.2</t>
  </si>
  <si>
    <t>3.3</t>
  </si>
  <si>
    <t>3.4</t>
  </si>
  <si>
    <t>INSTALAÇÕES ELÉTRICAS</t>
  </si>
  <si>
    <t>4.1</t>
  </si>
  <si>
    <t>4.2</t>
  </si>
  <si>
    <t>4.3</t>
  </si>
  <si>
    <t>91926</t>
  </si>
  <si>
    <t>REMOÇÃO DE LUMINÁRIAS, DE FORMA MANUAL, SEM REAPROVEITAMENTO.</t>
  </si>
  <si>
    <t>CABO DE COBRE FLEXÍVEL ISOLADO, 2,5 MM², ANTI-CHAMA 450/750 V, PARA CIRCUITOS TERMINAIS - FORNECIMENTO E INSTALAÇÃO. AF_03/2023</t>
  </si>
  <si>
    <t>INSTALAÇÃO DE LUMINÁRIA LED REFLETOR LUZ BRANCA 50W.</t>
  </si>
  <si>
    <t>REFORMA DO PISO DA ENTRADA DA GARAGEM E GARAGEM</t>
  </si>
  <si>
    <t>CORTADORA DE PISO COM MOTOR 4 TEMPOS A GASOLINA, POTÊNCIA DE 13 HP, COM DISCO DE CORTE DIAMANTADO SEGMENTADO PARA CONCRETO, DIÂMETRO DE 350 MM, FURO DE 1" (14 X 1") - CHP DIURNO.</t>
  </si>
  <si>
    <t>DEMOLIÇÃO DE PISO DE CONCRETO SIMPLES, DE FORMA MECANIZADA COM MARTELETE, SEM REAPROVEITAMENTO.</t>
  </si>
  <si>
    <t>COMPACTAÇÃO MECÂNICA DE SOLO PARA EXECUÇÃO DE RADIER, PISO DE CONCRETO</t>
  </si>
  <si>
    <t>LASTRO COM MATERIAL GRANULAR (PEDRA BRITADA N.1 E PEDRA BRITADA N.2), APLICADO EM PISOS OU LAJES SOBRE SOLO, ESPESSURA DE *10 CM*. AF_07/2019</t>
  </si>
  <si>
    <t>EXECUÇÃO DE PISO INDUSTRIAL DE CONCRETO ARMADO COM TELA Q-138, DESEMPENADO MECANICAMENTE, FCK = 40 MPA, ESPESSURA DE 12,0 CM. AF_04/2022</t>
  </si>
  <si>
    <t>5.1</t>
  </si>
  <si>
    <t>5.2</t>
  </si>
  <si>
    <t>5.3</t>
  </si>
  <si>
    <t>5.4</t>
  </si>
  <si>
    <t>5.5</t>
  </si>
  <si>
    <t>100324</t>
  </si>
  <si>
    <t>CHP</t>
  </si>
  <si>
    <t>PINTURA PISO GARAGEM E CALÇADA</t>
  </si>
  <si>
    <t>PINTURA DE PISO COM TINTA ACRÍLICA, APLICAÇÃO MANUAL, 3 DEMÃOS, INCLUSO FUNDO PREPARADOR.</t>
  </si>
  <si>
    <t>COLOCAÇÃO DE FITA PROTETORA PARA PINTURA. AF_01/2020 (Nas demarcações de vagas)</t>
  </si>
  <si>
    <t>PINTURA DE DEMARCAÇÃO DE VAGA COM TINTA ACRÍLICA, E = 10 CM, APLICAÇÃO MANUAL.</t>
  </si>
  <si>
    <t>PINTURA DE PISO COM TINTA EPÓXI, APLICAÇÃO MANUAL, 2 DEMÃOS, INCLUSO PRIMER EPÓXI. (calçada em frente ao quartel)</t>
  </si>
  <si>
    <t>100718</t>
  </si>
  <si>
    <t>6.1</t>
  </si>
  <si>
    <t>6.2</t>
  </si>
  <si>
    <t>6.3</t>
  </si>
  <si>
    <t>6.4</t>
  </si>
  <si>
    <t>COBERTURA</t>
  </si>
  <si>
    <t>LIMPEZA DE SUPERFÍCIE COM JATO DE ALTA PRESSÃO.</t>
  </si>
  <si>
    <t>APLICAÇÃO DE RESINA/TINTA ACRÍLICA EM COBERTURA COM TELHAS CERÂMICAS/BARROS</t>
  </si>
  <si>
    <t>RETIRADA E RECOLOCAÇÃO DE TELHA CERÂMICA DE ENCAIXE, COM MAIS DE DUAS ÁGUAS, INCLUSO IÇAMENTO.(quando necessário)</t>
  </si>
  <si>
    <t>TELHA CERAMICA TIPO AMERICANA, COMPRIMENTO DE *45* CM, RENDIMENTO DE *12* TELHAS/M2 (substituir quando necessário)</t>
  </si>
  <si>
    <t>CUMEEIRA PARA TELHA CERÂMICA EMBOÇADA COM ARGAMASSA TRAÇO 1:2:9 (CIMENTO, CAL E AREIA) PARA TELHADOS COM ATÉ 2 ÁGUAS, INCLUSO TRANSPORTE VERTICAL.(substituir quando necessário)</t>
  </si>
  <si>
    <t>REMOÇÃO SEM REAPROVEITAMENTO DE TESTEIRA E COLOCAÇÃO DE TESTEIRA/ESPELHO DE PINUS 20CM</t>
  </si>
  <si>
    <t>REMOÇÃO CALHAS E RUFOS, DE FORMA MANUAL, SEM REAPROVEITAMENTO.</t>
  </si>
  <si>
    <t>CALHA EM CHAPA DE AÇO GALVANIZADO NÚMERO 24, DESENVOLVIMENTO DE 50 CM, INCLUSO TRANSPORTE VERTICAL.(incluso cobertura da torre e cozinha)</t>
  </si>
  <si>
    <t>TUBO PVC, SÉRIE R, ÁGUA PLUVIAL, DN 100 MM, FORNECIDO E INSTALADO EM CONDUTORES VERTICAIS DE ÁGUAS PLUVIAIS.</t>
  </si>
  <si>
    <t>JOELHO 90 GRAUS, PVC, SERIE R, ÁGUA PLUVIAL, DN 100 MM, JUNTA ELÁSTICA, FORNECIDO E INSTALADO EM CONDUTORES VERTICAIS DE ÁGUAS PLUVIAIS. AF_06/2022</t>
  </si>
  <si>
    <t>RUFO EXTERNO/INTERNO EM CHAPA DE AÇO GALVANIZADO NÚMERO 26, CORTE DE 33 CM , INCLUSO IÇAMENTO.</t>
  </si>
  <si>
    <t>REMOÇÃO DE FORRO DE MADEIRA, DE FORMA MANUAL SEM REAPROVEITAMENTO (troca parcial do forro do beiral)</t>
  </si>
  <si>
    <t>REMOÇÃO DE FORRO DE PVC DE FORMA MANUAL SEM REAPROVEITAMENTO (troca do forro da garagem)</t>
  </si>
  <si>
    <t>FORRO EM MADEIRA PINUS, PARA AMBIENTES RESIDENCIAIS, INCLUSIVE ESTRUTURA UNIDIRECIONAL DE FIXAÇÃO. (troca parcial do forro de beiral)</t>
  </si>
  <si>
    <t>ACABAMENTOS PARA FORRO (RODA-FORRO EM MADEIRA PINUS).</t>
  </si>
  <si>
    <t>FORRO EM RÉGUAS DE PVC, FRISADO, PARA AMBIENTES RESIDENCIAIS, INCLUSIVE ESTRUTURA UNIDIRECIONAL DE FIXAÇÃO. (FORRO GARAGEM)</t>
  </si>
  <si>
    <t>ACABAMENTOS PARA FORRO (RODA-FORRO EM PERFIL METÁLICO E PLÁSTICO). AF_08/2023</t>
  </si>
  <si>
    <t xml:space="preserve">ACABAMENTO TIPO EMENDA PARA FORRO DE PVC </t>
  </si>
  <si>
    <t>PINTURA COM TINTA ALQUÍDICA DE ACABAMENTO (ESMALTE SINTÉTICO BRILHANTE) APLICADA A ROLO OU PINCEL SOBRE SUPERFÍCIES METÁLICAS (EXCETO PERFIL) EXECUTADO EM OBRA (02 DEMÃOS). (calhas e condutores na cor vermelha)</t>
  </si>
  <si>
    <t>PINTURA FUNDO NIVELADOR ALQUÍDICO BRANCO EM MADEIRA.</t>
  </si>
  <si>
    <t>PINTURA TINTA DE ACABAMENTO (PIGMENTADA) A ÓLEO EM MADEIRA, 3 DEMÃOS.(pintura de todos forros dos beirais e testeira / espelhos - cor vermelha)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</si>
  <si>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</si>
  <si>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</si>
  <si>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</si>
  <si>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</si>
  <si>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</si>
  <si>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</si>
  <si>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</si>
  <si>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</si>
  <si>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</si>
  <si>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</si>
  <si>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</si>
  <si>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7.12</t>
  </si>
  <si>
    <t>7.13</t>
  </si>
  <si>
    <t>7.14</t>
  </si>
  <si>
    <t>7.15</t>
  </si>
  <si>
    <t>7.16</t>
  </si>
  <si>
    <t>7.17</t>
  </si>
  <si>
    <t>7.18</t>
  </si>
  <si>
    <t>7.19</t>
  </si>
  <si>
    <t>7.20</t>
  </si>
  <si>
    <t>89584</t>
  </si>
  <si>
    <t>96121</t>
  </si>
  <si>
    <t>BDI  1</t>
  </si>
  <si>
    <t>SERVIÇOS FINAIS</t>
  </si>
  <si>
    <t>8.1</t>
  </si>
  <si>
    <t>8.2</t>
  </si>
  <si>
    <t>8.3</t>
  </si>
  <si>
    <t>100998</t>
  </si>
  <si>
    <t xml:space="preserve">LIMPEZA FINAL DA OBRA </t>
  </si>
  <si>
    <t>CARGA, MANOBRA E DESCARGA DE ENTULHO EM CAMINHÃO BASCULANTE 10 M³ - CARGA COM ESCAVADEIRA HIDRÁULICA  (CAÇAMBA DE 0,80 M³ / 111 HP) E DESCARGA LIVRE (UNIDADE: T). AF_07/2020</t>
  </si>
  <si>
    <t>SERVIÇOS PRELIMINARES</t>
  </si>
  <si>
    <t>REFORMA DO QUARTEL DE BOMBEIROS</t>
  </si>
  <si>
    <t>XXXXXXXXXXXXXXXXXX</t>
  </si>
  <si>
    <t>XXXXXXXXXXXXXXXXXXX</t>
  </si>
  <si>
    <t>TIMBRE DO PROPONENTE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</si>
</sst>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-F800]dddd\,\ mmmm\ dd\,\ yyyy"/>
    <numFmt numFmtId="165" formatCode="_(&quot;R$ &quot;* #,##0.00_);_(&quot;R$ &quot;* \(#,##0.00\);_(&quot;R$ &quot;* \-??_);_(@_)"/>
    <numFmt numFmtId="166" formatCode="General;General"/>
    <numFmt numFmtId="167" formatCode="dd&quot; de &quot;mmmm&quot; de &quot;yyyy"/>
    <numFmt numFmtId="168" formatCode="_-* #,##0.00_-;\-* #,##0.00_-;_-* \-??_-;_-@_-"/>
    <numFmt numFmtId="169" formatCode="_(\ #,##0.00_);_(&quot; (&quot;#,##0.00\);_(&quot; -&quot;??_);_(@_)"/>
    <numFmt numFmtId="170" formatCode="mm/yy"/>
    <numFmt numFmtId="171" formatCode="0\.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name val="Calibri"/>
      <family val="2"/>
      <scheme val="minor"/>
    </font>
    <font>
      <b/>
      <sz val="8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i/>
      <sz val="12"/>
      <name val="Calibri"/>
      <family val="2"/>
    </font>
    <font>
      <u/>
      <sz val="10"/>
      <name val="Arial"/>
      <family val="2"/>
    </font>
    <font>
      <u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31"/>
        <bgColor indexed="42"/>
      </patternFill>
    </fill>
    <fill>
      <patternFill patternType="solid">
        <fgColor indexed="22"/>
        <bgColor indexed="44"/>
      </patternFill>
    </fill>
    <fill>
      <patternFill patternType="solid">
        <fgColor rgb="FFFFFF99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/>
      <diagonal/>
    </border>
    <border>
      <left style="hair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/>
    <xf numFmtId="165" fontId="8" fillId="0" borderId="0" applyFill="0" applyBorder="0" applyAlignment="0" applyProtection="0"/>
    <xf numFmtId="0" fontId="8" fillId="0" borderId="0"/>
    <xf numFmtId="0" fontId="18" fillId="0" borderId="0"/>
    <xf numFmtId="168" fontId="8" fillId="0" borderId="0" applyFill="0" applyBorder="0" applyAlignment="0" applyProtection="0"/>
  </cellStyleXfs>
  <cellXfs count="261">
    <xf numFmtId="0" fontId="0" fillId="0" borderId="0" xfId="0"/>
    <xf numFmtId="0" fontId="4" fillId="0" borderId="0" xfId="0" applyFont="1"/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left" vertical="center"/>
    </xf>
    <xf numFmtId="44" fontId="4" fillId="3" borderId="3" xfId="0" applyNumberFormat="1" applyFont="1" applyFill="1" applyBorder="1" applyAlignment="1">
      <alignment horizontal="center" vertical="center" wrapText="1"/>
    </xf>
    <xf numFmtId="44" fontId="4" fillId="3" borderId="4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3" fillId="0" borderId="0" xfId="0" applyFont="1"/>
    <xf numFmtId="0" fontId="4" fillId="0" borderId="0" xfId="0" applyFont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0" fontId="4" fillId="4" borderId="12" xfId="0" applyNumberFormat="1" applyFont="1" applyFill="1" applyBorder="1" applyAlignment="1">
      <alignment vertical="center"/>
    </xf>
    <xf numFmtId="10" fontId="4" fillId="0" borderId="0" xfId="0" applyNumberFormat="1" applyFont="1" applyAlignment="1">
      <alignment vertical="center"/>
    </xf>
    <xf numFmtId="17" fontId="4" fillId="0" borderId="5" xfId="0" applyNumberFormat="1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center"/>
    </xf>
    <xf numFmtId="0" fontId="4" fillId="3" borderId="25" xfId="0" applyFont="1" applyFill="1" applyBorder="1" applyAlignment="1">
      <alignment horizontal="left" vertical="center"/>
    </xf>
    <xf numFmtId="44" fontId="4" fillId="0" borderId="0" xfId="0" applyNumberFormat="1" applyFont="1"/>
    <xf numFmtId="44" fontId="3" fillId="0" borderId="0" xfId="0" applyNumberFormat="1" applyFont="1"/>
    <xf numFmtId="44" fontId="4" fillId="0" borderId="0" xfId="0" applyNumberFormat="1" applyFont="1" applyAlignment="1">
      <alignment horizontal="left"/>
    </xf>
    <xf numFmtId="44" fontId="5" fillId="2" borderId="4" xfId="0" applyNumberFormat="1" applyFont="1" applyFill="1" applyBorder="1" applyAlignment="1">
      <alignment horizontal="center" vertical="center" wrapText="1"/>
    </xf>
    <xf numFmtId="44" fontId="3" fillId="4" borderId="22" xfId="0" applyNumberFormat="1" applyFont="1" applyFill="1" applyBorder="1" applyAlignment="1">
      <alignment horizontal="center" vertical="center"/>
    </xf>
    <xf numFmtId="44" fontId="3" fillId="4" borderId="23" xfId="0" applyNumberFormat="1" applyFont="1" applyFill="1" applyBorder="1" applyAlignment="1">
      <alignment horizontal="center" vertical="center"/>
    </xf>
    <xf numFmtId="44" fontId="3" fillId="4" borderId="24" xfId="0" applyNumberFormat="1" applyFont="1" applyFill="1" applyBorder="1" applyAlignment="1">
      <alignment horizontal="center" vertical="center"/>
    </xf>
    <xf numFmtId="17" fontId="4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17" fontId="4" fillId="0" borderId="6" xfId="0" applyNumberFormat="1" applyFont="1" applyFill="1" applyBorder="1" applyAlignment="1">
      <alignment vertical="center"/>
    </xf>
    <xf numFmtId="17" fontId="4" fillId="0" borderId="7" xfId="0" applyNumberFormat="1" applyFont="1" applyFill="1" applyBorder="1" applyAlignment="1">
      <alignment vertical="center"/>
    </xf>
    <xf numFmtId="0" fontId="5" fillId="2" borderId="6" xfId="0" applyFont="1" applyFill="1" applyBorder="1" applyAlignment="1">
      <alignment horizontal="center" vertical="center" wrapText="1"/>
    </xf>
    <xf numFmtId="44" fontId="5" fillId="2" borderId="7" xfId="0" applyNumberFormat="1" applyFont="1" applyFill="1" applyBorder="1" applyAlignment="1">
      <alignment horizontal="center" vertical="center" wrapText="1"/>
    </xf>
    <xf numFmtId="0" fontId="10" fillId="0" borderId="0" xfId="5" applyFont="1" applyProtection="1"/>
    <xf numFmtId="0" fontId="9" fillId="0" borderId="0" xfId="5" applyFont="1" applyFill="1" applyBorder="1" applyAlignment="1" applyProtection="1">
      <alignment horizontal="left"/>
    </xf>
    <xf numFmtId="0" fontId="0" fillId="0" borderId="0" xfId="5" applyFont="1" applyProtection="1"/>
    <xf numFmtId="0" fontId="13" fillId="0" borderId="34" xfId="5" applyFont="1" applyBorder="1" applyAlignment="1" applyProtection="1">
      <alignment horizontal="center" vertical="center"/>
    </xf>
    <xf numFmtId="10" fontId="13" fillId="5" borderId="34" xfId="5" applyNumberFormat="1" applyFont="1" applyFill="1" applyBorder="1" applyAlignment="1" applyProtection="1">
      <alignment horizontal="center" vertical="center"/>
      <protection locked="0"/>
    </xf>
    <xf numFmtId="10" fontId="13" fillId="0" borderId="34" xfId="5" applyNumberFormat="1" applyFont="1" applyFill="1" applyBorder="1" applyAlignment="1" applyProtection="1">
      <alignment horizontal="center" vertical="center"/>
    </xf>
    <xf numFmtId="10" fontId="13" fillId="0" borderId="34" xfId="5" applyNumberFormat="1" applyFont="1" applyFill="1" applyBorder="1" applyAlignment="1" applyProtection="1">
      <alignment horizontal="center" vertical="center" wrapText="1"/>
    </xf>
    <xf numFmtId="0" fontId="13" fillId="0" borderId="34" xfId="5" applyFont="1" applyFill="1" applyBorder="1" applyAlignment="1" applyProtection="1">
      <alignment horizontal="center" vertical="center" wrapText="1"/>
    </xf>
    <xf numFmtId="0" fontId="13" fillId="7" borderId="34" xfId="5" applyFont="1" applyFill="1" applyBorder="1" applyAlignment="1" applyProtection="1">
      <alignment horizontal="center" vertical="center" wrapText="1"/>
    </xf>
    <xf numFmtId="10" fontId="12" fillId="7" borderId="34" xfId="5" applyNumberFormat="1" applyFont="1" applyFill="1" applyBorder="1" applyAlignment="1" applyProtection="1">
      <alignment horizontal="center" vertical="center"/>
    </xf>
    <xf numFmtId="0" fontId="0" fillId="0" borderId="0" xfId="5" applyFont="1" applyBorder="1" applyAlignment="1" applyProtection="1">
      <alignment horizontal="center" vertical="top"/>
    </xf>
    <xf numFmtId="0" fontId="16" fillId="0" borderId="0" xfId="5" applyFont="1" applyBorder="1" applyAlignment="1" applyProtection="1">
      <alignment horizontal="center" vertical="top"/>
    </xf>
    <xf numFmtId="167" fontId="0" fillId="0" borderId="0" xfId="5" applyNumberFormat="1" applyFont="1" applyAlignment="1" applyProtection="1"/>
    <xf numFmtId="0" fontId="10" fillId="0" borderId="36" xfId="5" applyFont="1" applyBorder="1" applyAlignment="1" applyProtection="1">
      <alignment horizontal="left"/>
    </xf>
    <xf numFmtId="0" fontId="0" fillId="0" borderId="36" xfId="5" applyFont="1" applyBorder="1" applyProtection="1"/>
    <xf numFmtId="0" fontId="13" fillId="0" borderId="0" xfId="5" applyFont="1" applyBorder="1" applyProtection="1"/>
    <xf numFmtId="0" fontId="0" fillId="0" borderId="0" xfId="5" applyFont="1" applyBorder="1" applyProtection="1"/>
    <xf numFmtId="0" fontId="10" fillId="0" borderId="0" xfId="3" applyFont="1" applyBorder="1" applyAlignment="1" applyProtection="1">
      <alignment horizontal="left" vertical="top"/>
    </xf>
    <xf numFmtId="0" fontId="0" fillId="0" borderId="0" xfId="5" applyNumberFormat="1" applyFont="1" applyFill="1" applyBorder="1" applyAlignment="1" applyProtection="1">
      <alignment vertical="top"/>
    </xf>
    <xf numFmtId="166" fontId="0" fillId="0" borderId="0" xfId="5" applyNumberFormat="1" applyFont="1" applyFill="1" applyBorder="1" applyAlignment="1" applyProtection="1"/>
    <xf numFmtId="0" fontId="13" fillId="0" borderId="0" xfId="5" applyFont="1" applyProtection="1"/>
    <xf numFmtId="0" fontId="15" fillId="0" borderId="0" xfId="0" applyFont="1" applyBorder="1" applyAlignment="1" applyProtection="1">
      <alignment horizontal="right" vertical="center"/>
    </xf>
    <xf numFmtId="0" fontId="15" fillId="0" borderId="0" xfId="0" applyFont="1" applyBorder="1" applyAlignment="1" applyProtection="1">
      <alignment horizontal="left" vertical="center"/>
    </xf>
    <xf numFmtId="0" fontId="15" fillId="0" borderId="0" xfId="0" applyFont="1" applyBorder="1" applyAlignment="1" applyProtection="1">
      <alignment horizontal="center" vertical="top"/>
    </xf>
    <xf numFmtId="0" fontId="15" fillId="0" borderId="0" xfId="0" applyFont="1" applyBorder="1" applyAlignment="1" applyProtection="1">
      <alignment vertical="center"/>
    </xf>
    <xf numFmtId="0" fontId="8" fillId="0" borderId="0" xfId="3" applyFont="1" applyBorder="1" applyAlignment="1" applyProtection="1">
      <alignment horizontal="left" vertical="top"/>
    </xf>
    <xf numFmtId="0" fontId="20" fillId="0" borderId="35" xfId="6" applyFont="1" applyBorder="1" applyAlignment="1">
      <alignment horizontal="left" vertical="center" wrapText="1"/>
    </xf>
    <xf numFmtId="170" fontId="20" fillId="0" borderId="45" xfId="6" applyNumberFormat="1" applyFont="1" applyBorder="1" applyAlignment="1">
      <alignment horizontal="center"/>
    </xf>
    <xf numFmtId="171" fontId="19" fillId="0" borderId="46" xfId="6" applyNumberFormat="1" applyFont="1" applyBorder="1" applyAlignment="1">
      <alignment horizontal="left"/>
    </xf>
    <xf numFmtId="0" fontId="19" fillId="0" borderId="48" xfId="6" applyFont="1" applyBorder="1"/>
    <xf numFmtId="0" fontId="14" fillId="0" borderId="48" xfId="6" applyFont="1" applyBorder="1" applyAlignment="1"/>
    <xf numFmtId="169" fontId="1" fillId="0" borderId="49" xfId="2" applyNumberFormat="1" applyFill="1" applyBorder="1" applyAlignment="1" applyProtection="1">
      <alignment horizontal="right" shrinkToFit="1"/>
    </xf>
    <xf numFmtId="169" fontId="0" fillId="0" borderId="41" xfId="2" applyNumberFormat="1" applyFont="1" applyFill="1" applyBorder="1" applyAlignment="1" applyProtection="1">
      <alignment horizontal="center" vertical="center"/>
    </xf>
    <xf numFmtId="0" fontId="14" fillId="0" borderId="48" xfId="6" applyFont="1" applyBorder="1" applyAlignment="1">
      <alignment horizontal="left"/>
    </xf>
    <xf numFmtId="44" fontId="0" fillId="8" borderId="48" xfId="7" applyNumberFormat="1" applyFont="1" applyFill="1" applyBorder="1" applyAlignment="1" applyProtection="1">
      <alignment horizontal="right" shrinkToFit="1"/>
    </xf>
    <xf numFmtId="44" fontId="1" fillId="0" borderId="49" xfId="2" applyNumberFormat="1" applyFill="1" applyBorder="1" applyAlignment="1" applyProtection="1">
      <alignment horizontal="right" shrinkToFit="1"/>
    </xf>
    <xf numFmtId="0" fontId="0" fillId="0" borderId="7" xfId="0" applyBorder="1"/>
    <xf numFmtId="44" fontId="1" fillId="0" borderId="47" xfId="2" applyNumberFormat="1" applyFill="1" applyBorder="1" applyAlignment="1" applyProtection="1">
      <alignment horizontal="right" shrinkToFit="1"/>
    </xf>
    <xf numFmtId="44" fontId="0" fillId="0" borderId="48" xfId="7" applyNumberFormat="1" applyFont="1" applyFill="1" applyBorder="1" applyAlignment="1" applyProtection="1">
      <alignment horizontal="right" shrinkToFit="1"/>
    </xf>
    <xf numFmtId="10" fontId="0" fillId="0" borderId="50" xfId="2" applyNumberFormat="1" applyFont="1" applyFill="1" applyBorder="1" applyAlignment="1" applyProtection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0" fillId="0" borderId="0" xfId="0" applyAlignment="1">
      <alignment vertical="top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20" fillId="0" borderId="9" xfId="6" applyFont="1" applyBorder="1" applyAlignment="1">
      <alignment horizontal="left" vertical="center" wrapText="1"/>
    </xf>
    <xf numFmtId="0" fontId="20" fillId="0" borderId="61" xfId="6" applyFont="1" applyBorder="1" applyAlignment="1">
      <alignment horizontal="center"/>
    </xf>
    <xf numFmtId="0" fontId="20" fillId="0" borderId="62" xfId="6" applyFont="1" applyBorder="1" applyAlignment="1">
      <alignment horizontal="center"/>
    </xf>
    <xf numFmtId="170" fontId="20" fillId="0" borderId="64" xfId="6" applyNumberFormat="1" applyFont="1" applyBorder="1" applyAlignment="1">
      <alignment horizontal="center"/>
    </xf>
    <xf numFmtId="0" fontId="0" fillId="0" borderId="11" xfId="0" applyBorder="1"/>
    <xf numFmtId="0" fontId="0" fillId="0" borderId="0" xfId="0" applyBorder="1"/>
    <xf numFmtId="0" fontId="0" fillId="0" borderId="12" xfId="0" applyBorder="1"/>
    <xf numFmtId="10" fontId="0" fillId="0" borderId="0" xfId="0" applyNumberFormat="1" applyBorder="1" applyAlignment="1">
      <alignment horizontal="center"/>
    </xf>
    <xf numFmtId="0" fontId="0" fillId="0" borderId="5" xfId="0" applyBorder="1"/>
    <xf numFmtId="0" fontId="19" fillId="0" borderId="6" xfId="6" applyFont="1" applyBorder="1"/>
    <xf numFmtId="0" fontId="14" fillId="0" borderId="6" xfId="6" applyFont="1" applyBorder="1" applyAlignment="1"/>
    <xf numFmtId="44" fontId="0" fillId="0" borderId="6" xfId="7" applyNumberFormat="1" applyFont="1" applyFill="1" applyBorder="1" applyAlignment="1" applyProtection="1">
      <alignment horizontal="right" shrinkToFit="1"/>
    </xf>
    <xf numFmtId="44" fontId="0" fillId="0" borderId="6" xfId="0" applyNumberFormat="1" applyBorder="1"/>
    <xf numFmtId="0" fontId="0" fillId="0" borderId="6" xfId="0" applyBorder="1"/>
    <xf numFmtId="169" fontId="0" fillId="0" borderId="65" xfId="2" applyNumberFormat="1" applyFont="1" applyFill="1" applyBorder="1" applyAlignment="1" applyProtection="1">
      <alignment horizontal="center" vertical="center"/>
    </xf>
    <xf numFmtId="10" fontId="0" fillId="0" borderId="1" xfId="0" applyNumberFormat="1" applyBorder="1" applyAlignment="1">
      <alignment horizontal="center"/>
    </xf>
    <xf numFmtId="0" fontId="0" fillId="0" borderId="1" xfId="0" applyBorder="1"/>
    <xf numFmtId="10" fontId="0" fillId="8" borderId="1" xfId="0" applyNumberFormat="1" applyFill="1" applyBorder="1" applyAlignment="1">
      <alignment horizontal="center"/>
    </xf>
    <xf numFmtId="169" fontId="0" fillId="0" borderId="66" xfId="2" applyNumberFormat="1" applyFont="1" applyFill="1" applyBorder="1" applyAlignment="1" applyProtection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67" xfId="0" applyFont="1" applyBorder="1" applyAlignment="1">
      <alignment vertical="center"/>
    </xf>
    <xf numFmtId="0" fontId="4" fillId="0" borderId="68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44" fontId="3" fillId="0" borderId="23" xfId="0" applyNumberFormat="1" applyFont="1" applyFill="1" applyBorder="1" applyAlignment="1">
      <alignment horizontal="center" vertical="center"/>
    </xf>
    <xf numFmtId="44" fontId="3" fillId="0" borderId="23" xfId="0" applyNumberFormat="1" applyFont="1" applyFill="1" applyBorder="1" applyAlignment="1">
      <alignment vertical="center"/>
    </xf>
    <xf numFmtId="44" fontId="3" fillId="0" borderId="29" xfId="1" applyFont="1" applyFill="1" applyBorder="1" applyAlignment="1">
      <alignment vertical="center"/>
    </xf>
    <xf numFmtId="44" fontId="3" fillId="0" borderId="24" xfId="0" applyNumberFormat="1" applyFont="1" applyFill="1" applyBorder="1" applyAlignment="1">
      <alignment horizontal="center" vertical="center"/>
    </xf>
    <xf numFmtId="44" fontId="3" fillId="0" borderId="24" xfId="0" applyNumberFormat="1" applyFont="1" applyFill="1" applyBorder="1" applyAlignment="1">
      <alignment vertical="center"/>
    </xf>
    <xf numFmtId="44" fontId="3" fillId="0" borderId="31" xfId="1" applyFont="1" applyFill="1" applyBorder="1" applyAlignment="1">
      <alignment vertical="center"/>
    </xf>
    <xf numFmtId="0" fontId="3" fillId="0" borderId="26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 wrapText="1"/>
    </xf>
    <xf numFmtId="2" fontId="3" fillId="0" borderId="22" xfId="0" applyNumberFormat="1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left" vertical="center" wrapText="1"/>
    </xf>
    <xf numFmtId="2" fontId="3" fillId="0" borderId="23" xfId="0" applyNumberFormat="1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left" vertical="center" wrapText="1"/>
    </xf>
    <xf numFmtId="2" fontId="3" fillId="0" borderId="24" xfId="0" applyNumberFormat="1" applyFont="1" applyFill="1" applyBorder="1" applyAlignment="1">
      <alignment horizontal="center" vertical="center"/>
    </xf>
    <xf numFmtId="10" fontId="3" fillId="0" borderId="22" xfId="0" applyNumberFormat="1" applyFont="1" applyFill="1" applyBorder="1" applyAlignment="1">
      <alignment horizontal="center" vertical="center"/>
    </xf>
    <xf numFmtId="44" fontId="3" fillId="0" borderId="22" xfId="0" applyNumberFormat="1" applyFont="1" applyFill="1" applyBorder="1" applyAlignment="1">
      <alignment vertical="center"/>
    </xf>
    <xf numFmtId="44" fontId="3" fillId="0" borderId="27" xfId="1" applyFont="1" applyFill="1" applyBorder="1" applyAlignment="1">
      <alignment vertical="center"/>
    </xf>
    <xf numFmtId="10" fontId="3" fillId="0" borderId="24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24" xfId="0" quotePrefix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center" vertical="center" wrapText="1"/>
    </xf>
    <xf numFmtId="44" fontId="3" fillId="4" borderId="24" xfId="0" quotePrefix="1" applyNumberFormat="1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left" vertical="center"/>
    </xf>
    <xf numFmtId="0" fontId="3" fillId="0" borderId="70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left" vertical="center" wrapText="1"/>
    </xf>
    <xf numFmtId="2" fontId="3" fillId="0" borderId="70" xfId="0" applyNumberFormat="1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left" vertical="center"/>
    </xf>
    <xf numFmtId="0" fontId="3" fillId="0" borderId="72" xfId="0" applyFont="1" applyFill="1" applyBorder="1" applyAlignment="1">
      <alignment horizontal="center" vertical="center"/>
    </xf>
    <xf numFmtId="0" fontId="3" fillId="0" borderId="72" xfId="0" applyFont="1" applyFill="1" applyBorder="1" applyAlignment="1">
      <alignment horizontal="left" vertical="center" wrapText="1"/>
    </xf>
    <xf numFmtId="2" fontId="3" fillId="0" borderId="72" xfId="0" applyNumberFormat="1" applyFont="1" applyFill="1" applyBorder="1" applyAlignment="1">
      <alignment horizontal="center" vertical="center"/>
    </xf>
    <xf numFmtId="44" fontId="3" fillId="4" borderId="72" xfId="0" applyNumberFormat="1" applyFont="1" applyFill="1" applyBorder="1" applyAlignment="1">
      <alignment horizontal="center" vertical="center"/>
    </xf>
    <xf numFmtId="10" fontId="3" fillId="0" borderId="72" xfId="0" applyNumberFormat="1" applyFont="1" applyFill="1" applyBorder="1" applyAlignment="1">
      <alignment horizontal="center" vertical="center"/>
    </xf>
    <xf numFmtId="44" fontId="3" fillId="0" borderId="72" xfId="0" applyNumberFormat="1" applyFont="1" applyFill="1" applyBorder="1" applyAlignment="1">
      <alignment vertical="center"/>
    </xf>
    <xf numFmtId="44" fontId="3" fillId="0" borderId="73" xfId="1" applyFont="1" applyFill="1" applyBorder="1" applyAlignment="1">
      <alignment vertical="center"/>
    </xf>
    <xf numFmtId="10" fontId="0" fillId="0" borderId="1" xfId="0" applyNumberFormat="1" applyFill="1" applyBorder="1" applyAlignment="1">
      <alignment horizontal="center"/>
    </xf>
    <xf numFmtId="10" fontId="0" fillId="0" borderId="0" xfId="0" applyNumberFormat="1" applyFill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44" fontId="3" fillId="0" borderId="0" xfId="0" applyNumberFormat="1" applyFont="1" applyAlignment="1">
      <alignment horizontal="center"/>
    </xf>
    <xf numFmtId="44" fontId="7" fillId="0" borderId="1" xfId="0" applyNumberFormat="1" applyFont="1" applyBorder="1" applyAlignment="1">
      <alignment horizontal="left"/>
    </xf>
    <xf numFmtId="44" fontId="3" fillId="0" borderId="1" xfId="0" applyNumberFormat="1" applyFont="1" applyBorder="1" applyAlignment="1">
      <alignment horizontal="center"/>
    </xf>
    <xf numFmtId="44" fontId="4" fillId="0" borderId="5" xfId="0" applyNumberFormat="1" applyFont="1" applyBorder="1" applyAlignment="1">
      <alignment horizontal="center" vertical="center"/>
    </xf>
    <xf numFmtId="44" fontId="4" fillId="0" borderId="6" xfId="0" applyNumberFormat="1" applyFont="1" applyBorder="1" applyAlignment="1">
      <alignment horizontal="center" vertical="center"/>
    </xf>
    <xf numFmtId="44" fontId="4" fillId="0" borderId="7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19" fillId="0" borderId="56" xfId="6" applyFont="1" applyBorder="1" applyAlignment="1">
      <alignment horizontal="center" wrapText="1"/>
    </xf>
    <xf numFmtId="0" fontId="19" fillId="0" borderId="63" xfId="6" applyFont="1" applyBorder="1" applyAlignment="1">
      <alignment horizontal="center" wrapText="1"/>
    </xf>
    <xf numFmtId="0" fontId="20" fillId="0" borderId="57" xfId="6" applyFont="1" applyBorder="1" applyAlignment="1">
      <alignment horizontal="center" vertical="center" wrapText="1"/>
    </xf>
    <xf numFmtId="0" fontId="20" fillId="0" borderId="42" xfId="6" applyFont="1" applyBorder="1" applyAlignment="1">
      <alignment horizontal="center" vertical="center" wrapText="1"/>
    </xf>
    <xf numFmtId="0" fontId="20" fillId="0" borderId="58" xfId="6" applyFont="1" applyBorder="1" applyAlignment="1">
      <alignment horizontal="left" vertical="center" wrapText="1"/>
    </xf>
    <xf numFmtId="0" fontId="20" fillId="0" borderId="43" xfId="6" applyFont="1" applyBorder="1" applyAlignment="1">
      <alignment horizontal="left" vertical="center" wrapText="1"/>
    </xf>
    <xf numFmtId="168" fontId="10" fillId="0" borderId="59" xfId="7" applyFont="1" applyFill="1" applyBorder="1" applyAlignment="1" applyProtection="1">
      <alignment horizontal="center" vertical="center" wrapText="1"/>
    </xf>
    <xf numFmtId="168" fontId="10" fillId="0" borderId="44" xfId="7" applyFont="1" applyFill="1" applyBorder="1" applyAlignment="1" applyProtection="1">
      <alignment horizontal="center" vertical="center" wrapText="1"/>
    </xf>
    <xf numFmtId="169" fontId="10" fillId="0" borderId="60" xfId="2" applyNumberFormat="1" applyFont="1" applyFill="1" applyBorder="1" applyAlignment="1" applyProtection="1">
      <alignment horizontal="center" vertical="center"/>
    </xf>
    <xf numFmtId="169" fontId="10" fillId="0" borderId="34" xfId="2" applyNumberFormat="1" applyFont="1" applyFill="1" applyBorder="1" applyAlignment="1" applyProtection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0" fontId="19" fillId="0" borderId="47" xfId="6" applyNumberFormat="1" applyFont="1" applyBorder="1" applyAlignment="1">
      <alignment horizontal="left"/>
    </xf>
    <xf numFmtId="0" fontId="12" fillId="0" borderId="0" xfId="5" applyFont="1" applyBorder="1" applyAlignment="1" applyProtection="1">
      <alignment horizontal="left" vertical="center"/>
    </xf>
    <xf numFmtId="0" fontId="0" fillId="0" borderId="36" xfId="5" applyFont="1" applyBorder="1" applyAlignment="1" applyProtection="1">
      <alignment horizontal="left" vertical="center"/>
    </xf>
    <xf numFmtId="166" fontId="0" fillId="0" borderId="35" xfId="5" applyNumberFormat="1" applyFont="1" applyFill="1" applyBorder="1" applyAlignment="1" applyProtection="1">
      <alignment horizontal="left"/>
    </xf>
    <xf numFmtId="164" fontId="0" fillId="0" borderId="35" xfId="5" applyNumberFormat="1" applyFont="1" applyFill="1" applyBorder="1" applyAlignment="1" applyProtection="1">
      <alignment horizontal="left"/>
    </xf>
    <xf numFmtId="0" fontId="10" fillId="0" borderId="0" xfId="5" applyFont="1" applyBorder="1" applyAlignment="1" applyProtection="1">
      <alignment horizontal="left" vertical="center"/>
    </xf>
    <xf numFmtId="10" fontId="19" fillId="0" borderId="36" xfId="6" applyNumberFormat="1" applyFont="1" applyBorder="1" applyAlignment="1">
      <alignment horizontal="left"/>
    </xf>
    <xf numFmtId="0" fontId="11" fillId="0" borderId="34" xfId="5" applyFont="1" applyBorder="1" applyAlignment="1" applyProtection="1">
      <alignment horizontal="center"/>
    </xf>
    <xf numFmtId="0" fontId="10" fillId="0" borderId="32" xfId="3" applyFont="1" applyBorder="1" applyAlignment="1" applyProtection="1">
      <alignment horizontal="left" vertical="top"/>
    </xf>
    <xf numFmtId="165" fontId="9" fillId="6" borderId="33" xfId="4" applyFont="1" applyFill="1" applyBorder="1" applyAlignment="1" applyProtection="1">
      <alignment horizontal="left"/>
      <protection locked="0"/>
    </xf>
    <xf numFmtId="0" fontId="12" fillId="0" borderId="37" xfId="5" applyFont="1" applyBorder="1" applyAlignment="1" applyProtection="1">
      <alignment horizontal="center" vertical="center"/>
    </xf>
    <xf numFmtId="0" fontId="12" fillId="0" borderId="36" xfId="5" applyFont="1" applyBorder="1" applyAlignment="1" applyProtection="1">
      <alignment horizontal="center" vertical="center"/>
    </xf>
    <xf numFmtId="0" fontId="12" fillId="0" borderId="38" xfId="5" applyFont="1" applyBorder="1" applyAlignment="1" applyProtection="1">
      <alignment horizontal="center" vertical="center"/>
    </xf>
    <xf numFmtId="0" fontId="12" fillId="0" borderId="39" xfId="5" applyFont="1" applyBorder="1" applyAlignment="1" applyProtection="1">
      <alignment horizontal="center" vertical="center"/>
    </xf>
    <xf numFmtId="0" fontId="12" fillId="0" borderId="35" xfId="5" applyFont="1" applyBorder="1" applyAlignment="1" applyProtection="1">
      <alignment horizontal="center" vertical="center"/>
    </xf>
    <xf numFmtId="0" fontId="12" fillId="0" borderId="40" xfId="5" applyFont="1" applyBorder="1" applyAlignment="1" applyProtection="1">
      <alignment horizontal="center" vertical="center"/>
    </xf>
    <xf numFmtId="0" fontId="12" fillId="0" borderId="41" xfId="5" applyFont="1" applyBorder="1" applyAlignment="1" applyProtection="1">
      <alignment horizontal="center" vertical="center"/>
    </xf>
    <xf numFmtId="0" fontId="12" fillId="0" borderId="33" xfId="5" applyFont="1" applyBorder="1" applyAlignment="1" applyProtection="1">
      <alignment horizontal="center" vertical="center"/>
    </xf>
    <xf numFmtId="4" fontId="12" fillId="0" borderId="41" xfId="5" applyNumberFormat="1" applyFont="1" applyFill="1" applyBorder="1" applyAlignment="1" applyProtection="1">
      <alignment horizontal="center" vertical="center" wrapText="1"/>
    </xf>
    <xf numFmtId="4" fontId="12" fillId="0" borderId="33" xfId="5" applyNumberFormat="1" applyFont="1" applyFill="1" applyBorder="1" applyAlignment="1" applyProtection="1">
      <alignment horizontal="center" vertical="center" wrapText="1"/>
    </xf>
    <xf numFmtId="0" fontId="9" fillId="0" borderId="34" xfId="5" applyFont="1" applyFill="1" applyBorder="1" applyAlignment="1" applyProtection="1">
      <alignment horizontal="left"/>
    </xf>
    <xf numFmtId="10" fontId="9" fillId="5" borderId="34" xfId="5" applyNumberFormat="1" applyFont="1" applyFill="1" applyBorder="1" applyAlignment="1" applyProtection="1">
      <alignment horizontal="center"/>
      <protection locked="0"/>
    </xf>
    <xf numFmtId="0" fontId="10" fillId="0" borderId="52" xfId="3" applyFont="1" applyBorder="1" applyAlignment="1" applyProtection="1">
      <alignment horizontal="left" vertical="top"/>
    </xf>
    <xf numFmtId="0" fontId="10" fillId="0" borderId="53" xfId="3" applyFont="1" applyBorder="1" applyAlignment="1" applyProtection="1">
      <alignment horizontal="left" vertical="top"/>
    </xf>
    <xf numFmtId="0" fontId="10" fillId="0" borderId="54" xfId="3" applyFont="1" applyBorder="1" applyAlignment="1" applyProtection="1">
      <alignment horizontal="left" vertical="top"/>
    </xf>
    <xf numFmtId="0" fontId="9" fillId="0" borderId="55" xfId="4" applyNumberFormat="1" applyFont="1" applyFill="1" applyBorder="1" applyAlignment="1" applyProtection="1">
      <alignment horizontal="left" vertical="top" wrapText="1"/>
    </xf>
    <xf numFmtId="0" fontId="9" fillId="0" borderId="50" xfId="4" applyNumberFormat="1" applyFont="1" applyFill="1" applyBorder="1" applyAlignment="1" applyProtection="1">
      <alignment horizontal="left" vertical="top" wrapText="1"/>
    </xf>
    <xf numFmtId="0" fontId="9" fillId="0" borderId="51" xfId="4" applyNumberFormat="1" applyFont="1" applyFill="1" applyBorder="1" applyAlignment="1" applyProtection="1">
      <alignment horizontal="left" vertical="top" wrapText="1"/>
    </xf>
    <xf numFmtId="0" fontId="9" fillId="0" borderId="34" xfId="5" applyFont="1" applyFill="1" applyBorder="1" applyAlignment="1" applyProtection="1">
      <alignment horizontal="left" wrapText="1"/>
    </xf>
    <xf numFmtId="0" fontId="0" fillId="0" borderId="42" xfId="5" applyFont="1" applyBorder="1" applyAlignment="1" applyProtection="1">
      <alignment horizontal="center" vertical="center" wrapText="1"/>
    </xf>
    <xf numFmtId="0" fontId="0" fillId="0" borderId="43" xfId="5" applyFont="1" applyBorder="1" applyAlignment="1" applyProtection="1">
      <alignment horizontal="center" vertical="center" wrapText="1"/>
    </xf>
    <xf numFmtId="0" fontId="0" fillId="0" borderId="44" xfId="5" applyFont="1" applyBorder="1" applyAlignment="1" applyProtection="1">
      <alignment horizontal="center" vertical="center" wrapText="1"/>
    </xf>
    <xf numFmtId="0" fontId="10" fillId="0" borderId="34" xfId="5" applyFont="1" applyFill="1" applyBorder="1" applyAlignment="1" applyProtection="1">
      <alignment horizontal="center" vertical="center"/>
    </xf>
    <xf numFmtId="0" fontId="13" fillId="7" borderId="34" xfId="5" applyFont="1" applyFill="1" applyBorder="1" applyAlignment="1" applyProtection="1">
      <alignment horizontal="center" vertical="center" wrapText="1"/>
    </xf>
    <xf numFmtId="0" fontId="0" fillId="0" borderId="0" xfId="5" applyFont="1" applyAlignment="1" applyProtection="1">
      <alignment wrapText="1"/>
    </xf>
    <xf numFmtId="0" fontId="15" fillId="0" borderId="0" xfId="0" applyFont="1" applyBorder="1" applyAlignment="1" applyProtection="1">
      <alignment horizontal="center" vertical="top"/>
    </xf>
    <xf numFmtId="0" fontId="0" fillId="0" borderId="0" xfId="5" applyFont="1" applyBorder="1" applyAlignment="1" applyProtection="1">
      <alignment horizontal="center" vertical="center"/>
    </xf>
    <xf numFmtId="0" fontId="17" fillId="0" borderId="0" xfId="5" applyFont="1" applyBorder="1" applyAlignment="1" applyProtection="1">
      <alignment horizontal="center" vertical="top"/>
    </xf>
    <xf numFmtId="0" fontId="1" fillId="0" borderId="0" xfId="5" applyFont="1" applyBorder="1" applyAlignment="1" applyProtection="1">
      <alignment horizontal="left" vertical="center"/>
    </xf>
    <xf numFmtId="0" fontId="0" fillId="0" borderId="0" xfId="5" applyFont="1" applyBorder="1" applyAlignment="1" applyProtection="1">
      <alignment horizontal="center" vertical="top"/>
    </xf>
    <xf numFmtId="0" fontId="9" fillId="0" borderId="34" xfId="5" applyFont="1" applyBorder="1" applyAlignment="1" applyProtection="1">
      <alignment horizontal="left" vertical="center" wrapText="1"/>
    </xf>
    <xf numFmtId="0" fontId="9" fillId="0" borderId="33" xfId="4" applyNumberFormat="1" applyFont="1" applyFill="1" applyBorder="1" applyAlignment="1" applyProtection="1">
      <alignment horizontal="left" vertical="top" wrapText="1"/>
    </xf>
  </cellXfs>
  <cellStyles count="8">
    <cellStyle name="Moeda" xfId="1" builtinId="4"/>
    <cellStyle name="Moeda_Composicao BDI v2.1" xfId="4"/>
    <cellStyle name="Normal" xfId="0" builtinId="0"/>
    <cellStyle name="Normal 2" xfId="5"/>
    <cellStyle name="Normal 3" xfId="6"/>
    <cellStyle name="Normal_FICHA DE VERIFICAÇÃO PRELIMINAR - Plano R" xfId="3"/>
    <cellStyle name="Vírgula" xfId="2" builtinId="3"/>
    <cellStyle name="Vírgula 2" xfId="7"/>
  </cellStyles>
  <dxfs count="26">
    <dxf>
      <font>
        <b/>
        <i val="0"/>
        <condense val="0"/>
        <extend val="0"/>
      </font>
    </dxf>
    <dxf>
      <font>
        <b/>
        <i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 style="thin">
          <color indexed="64"/>
        </top>
        <bottom/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 style="thin">
          <color indexed="64"/>
        </top>
        <bottom/>
      </border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ill>
        <patternFill patternType="solid">
          <fgColor indexed="44"/>
          <bgColor indexed="22"/>
        </patternFill>
      </fill>
    </dxf>
    <dxf>
      <fill>
        <patternFill patternType="solid">
          <fgColor indexed="46"/>
          <bgColor indexed="55"/>
        </patternFill>
      </fill>
    </dxf>
    <dxf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ill>
        <patternFill patternType="solid">
          <fgColor indexed="44"/>
          <bgColor indexed="22"/>
        </patternFill>
      </fill>
    </dxf>
    <dxf>
      <fill>
        <patternFill patternType="solid">
          <fgColor indexed="46"/>
          <bgColor indexed="55"/>
        </patternFill>
      </fill>
    </dxf>
    <dxf>
      <fill>
        <patternFill patternType="solid">
          <fgColor indexed="44"/>
          <bgColor indexed="22"/>
        </patternFill>
      </fill>
    </dxf>
    <dxf>
      <fill>
        <patternFill patternType="solid">
          <fgColor indexed="46"/>
          <bgColor indexed="55"/>
        </patternFill>
      </fill>
    </dxf>
    <dxf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ill>
        <patternFill patternType="solid">
          <fgColor indexed="44"/>
          <bgColor indexed="22"/>
        </patternFill>
      </fill>
    </dxf>
    <dxf>
      <fill>
        <patternFill patternType="solid">
          <fgColor indexed="46"/>
          <bgColor indexed="55"/>
        </patternFill>
      </fill>
    </dxf>
    <dxf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ill>
        <patternFill patternType="solid">
          <fgColor indexed="44"/>
          <bgColor indexed="22"/>
        </patternFill>
      </fill>
    </dxf>
    <dxf>
      <fill>
        <patternFill patternType="solid">
          <fgColor indexed="46"/>
          <bgColor indexed="55"/>
        </patternFill>
      </fill>
    </dxf>
    <dxf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ill>
        <patternFill patternType="solid">
          <fgColor indexed="44"/>
          <bgColor indexed="22"/>
        </patternFill>
      </fill>
    </dxf>
    <dxf>
      <fill>
        <patternFill patternType="solid">
          <fgColor indexed="46"/>
          <bgColor indexed="55"/>
        </patternFill>
      </fill>
    </dxf>
    <dxf>
      <fill>
        <patternFill patternType="solid">
          <fgColor indexed="44"/>
          <bgColor indexed="22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PARTILHADO/Obras/_Pavimenta&#231;&#245;es%202023%20Etapa%2002/Pavimenta&#231;&#227;o%20Asf&#225;ltica%20-%20Rua%20XV%20de%20Novembro/PLANILHA%20M&#218;LTIPLA%20V3.0.5%20V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DADOS"/>
      <sheetName val="NOVO"/>
      <sheetName val="BDI"/>
      <sheetName val="ORÇAMENTO"/>
      <sheetName val="CÁLCULO"/>
      <sheetName val="EVENTOS"/>
      <sheetName val="CRONO"/>
      <sheetName val="CRONOPLE"/>
      <sheetName val="PLE"/>
      <sheetName val="QCI"/>
      <sheetName val="BM"/>
      <sheetName val="RRE"/>
      <sheetName val="OFÍCIO"/>
    </sheetNames>
    <sheetDataSet>
      <sheetData sheetId="0">
        <row r="3">
          <cell r="O3">
            <v>1</v>
          </cell>
        </row>
      </sheetData>
      <sheetData sheetId="1">
        <row r="6">
          <cell r="F6" t="str">
            <v>RIO DAS ANTAS/SC</v>
          </cell>
        </row>
        <row r="16">
          <cell r="F16" t="str">
            <v>PAVIMENTAÇÃO ASFÁLTICA EM CBUQ SOBRE PEDRAS POLIÉDRICAS - RUA XV DE NOVEMBRO</v>
          </cell>
        </row>
        <row r="17">
          <cell r="F17" t="str">
            <v>PAVIMENTAÇÃO ASFÁLTICA EM CBUQ SOBRE PEDRAS POLIÉDRICAS - RUA XV DE NOVEMBRO</v>
          </cell>
        </row>
        <row r="18">
          <cell r="F18" t="str">
            <v>(SELECIONAR)</v>
          </cell>
        </row>
        <row r="22">
          <cell r="F22" t="str">
            <v>GUSTAVO OLINQUEVICZ</v>
          </cell>
        </row>
        <row r="23">
          <cell r="F23" t="str">
            <v>188.144-0</v>
          </cell>
        </row>
      </sheetData>
      <sheetData sheetId="2"/>
      <sheetData sheetId="3">
        <row r="138">
          <cell r="A138" t="str">
            <v>(SELECIONAR)</v>
          </cell>
        </row>
        <row r="139">
          <cell r="A139" t="str">
            <v>Construção e Reforma de Edifícios</v>
          </cell>
        </row>
        <row r="140">
          <cell r="A140" t="str">
            <v>Construção de Praças Urbanas, Rodovias, Ferrovias e recapeamento e pavimentação de vias urbanas</v>
          </cell>
        </row>
        <row r="141">
          <cell r="A141" t="str">
            <v>Construção de Redes de Abastecimento de Água, Coleta de Esgoto</v>
          </cell>
        </row>
        <row r="142">
          <cell r="A142" t="str">
            <v>Construção e Manutenção de Estações e Redes de Distribuição de Energia Elétrica</v>
          </cell>
        </row>
        <row r="143">
          <cell r="A143" t="str">
            <v>Obras Portuárias, Marítimas e Fluviais</v>
          </cell>
        </row>
        <row r="144">
          <cell r="A144" t="str">
            <v>Fornecimento de Materiais e Equipamentos (aquisição indireta - em conjunto com licitação de obras)</v>
          </cell>
        </row>
        <row r="145">
          <cell r="A145" t="str">
            <v>Fornecimento de Materiais e Equipamentos (aquisição direta)</v>
          </cell>
        </row>
        <row r="146">
          <cell r="A146" t="str">
            <v>Estudos e Projetos, Planos e Gerenciamento e outros correlatos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0"/>
  <sheetViews>
    <sheetView zoomScaleNormal="100" workbookViewId="0">
      <selection activeCell="W19" sqref="W19"/>
    </sheetView>
  </sheetViews>
  <sheetFormatPr defaultRowHeight="12" x14ac:dyDescent="0.2"/>
  <cols>
    <col min="1" max="1" width="6.85546875" style="1" customWidth="1"/>
    <col min="2" max="2" width="10.85546875" style="27" bestFit="1" customWidth="1"/>
    <col min="3" max="3" width="8.28515625" style="1" customWidth="1"/>
    <col min="4" max="4" width="69.28515625" style="1" customWidth="1"/>
    <col min="5" max="5" width="9.140625" style="1"/>
    <col min="6" max="6" width="9.28515625" style="1" bestFit="1" customWidth="1"/>
    <col min="7" max="7" width="10.42578125" style="1" hidden="1" customWidth="1"/>
    <col min="8" max="8" width="11.28515625" style="1" hidden="1" customWidth="1"/>
    <col min="9" max="9" width="12.85546875" style="1" customWidth="1"/>
    <col min="10" max="10" width="5.7109375" style="27" customWidth="1"/>
    <col min="11" max="11" width="11.7109375" style="1" bestFit="1" customWidth="1"/>
    <col min="12" max="13" width="12.85546875" style="1" hidden="1" customWidth="1"/>
    <col min="14" max="14" width="16" style="1" bestFit="1" customWidth="1"/>
    <col min="15" max="15" width="9.140625" style="1"/>
    <col min="16" max="16" width="12.7109375" style="35" bestFit="1" customWidth="1"/>
    <col min="17" max="17" width="9.140625" style="1"/>
    <col min="18" max="18" width="10.7109375" style="1" customWidth="1"/>
    <col min="19" max="16384" width="9.140625" style="1"/>
  </cols>
  <sheetData>
    <row r="1" spans="1:14" ht="15" customHeight="1" x14ac:dyDescent="0.2">
      <c r="A1" s="121"/>
      <c r="B1" s="122"/>
      <c r="C1" s="169" t="s">
        <v>231</v>
      </c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1"/>
    </row>
    <row r="2" spans="1:14" ht="15" customHeight="1" x14ac:dyDescent="0.2">
      <c r="A2" s="123"/>
      <c r="B2" s="124"/>
      <c r="C2" s="172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4"/>
    </row>
    <row r="3" spans="1:14" ht="15" customHeight="1" x14ac:dyDescent="0.2">
      <c r="A3" s="123"/>
      <c r="B3" s="124"/>
      <c r="C3" s="172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4"/>
    </row>
    <row r="4" spans="1:14" ht="15" customHeight="1" x14ac:dyDescent="0.2">
      <c r="A4" s="123"/>
      <c r="B4" s="124"/>
      <c r="C4" s="172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4"/>
    </row>
    <row r="5" spans="1:14" ht="15" customHeight="1" x14ac:dyDescent="0.2">
      <c r="A5" s="123"/>
      <c r="B5" s="124"/>
      <c r="C5" s="172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4"/>
    </row>
    <row r="6" spans="1:14" ht="15.75" customHeight="1" thickBot="1" x14ac:dyDescent="0.25">
      <c r="A6" s="125"/>
      <c r="B6" s="126"/>
      <c r="C6" s="175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7"/>
    </row>
    <row r="7" spans="1:14" ht="12.75" x14ac:dyDescent="0.2">
      <c r="A7" s="185" t="s">
        <v>13</v>
      </c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7"/>
    </row>
    <row r="8" spans="1:14" ht="13.5" thickBot="1" x14ac:dyDescent="0.25">
      <c r="A8" s="188" t="s">
        <v>108</v>
      </c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90"/>
    </row>
    <row r="9" spans="1:14" x14ac:dyDescent="0.2">
      <c r="A9" s="191" t="s">
        <v>5</v>
      </c>
      <c r="B9" s="192"/>
      <c r="C9" s="192"/>
      <c r="D9" s="193"/>
      <c r="E9" s="12" t="s">
        <v>7</v>
      </c>
      <c r="F9" s="14"/>
      <c r="G9" s="14"/>
      <c r="H9" s="14"/>
      <c r="I9" s="14"/>
      <c r="J9" s="28"/>
      <c r="K9" s="14"/>
      <c r="L9" s="14"/>
      <c r="M9" s="14"/>
      <c r="N9" s="15"/>
    </row>
    <row r="10" spans="1:14" x14ac:dyDescent="0.2">
      <c r="A10" s="194" t="s">
        <v>6</v>
      </c>
      <c r="B10" s="195"/>
      <c r="C10" s="195"/>
      <c r="D10" s="196"/>
      <c r="E10" s="16" t="s">
        <v>119</v>
      </c>
      <c r="F10" s="17"/>
      <c r="G10" s="17"/>
      <c r="H10" s="17"/>
      <c r="I10" s="17"/>
      <c r="J10" s="28"/>
      <c r="K10" s="17"/>
      <c r="L10" s="17"/>
      <c r="M10" s="17"/>
      <c r="N10" s="18"/>
    </row>
    <row r="11" spans="1:14" x14ac:dyDescent="0.2">
      <c r="A11" s="19" t="s">
        <v>8</v>
      </c>
      <c r="B11" s="31"/>
      <c r="C11" s="20"/>
      <c r="D11" s="21"/>
      <c r="E11" s="19" t="s">
        <v>110</v>
      </c>
      <c r="F11" s="20"/>
      <c r="G11" s="20"/>
      <c r="H11" s="20"/>
      <c r="I11" s="20"/>
      <c r="J11" s="29" t="s">
        <v>9</v>
      </c>
      <c r="K11" s="20"/>
      <c r="L11" s="20"/>
      <c r="M11" s="20"/>
      <c r="N11" s="21"/>
    </row>
    <row r="12" spans="1:14" x14ac:dyDescent="0.2">
      <c r="A12" s="197" t="s">
        <v>109</v>
      </c>
      <c r="B12" s="198"/>
      <c r="C12" s="198"/>
      <c r="D12" s="199"/>
      <c r="E12" s="194" t="s">
        <v>111</v>
      </c>
      <c r="F12" s="195"/>
      <c r="G12" s="195"/>
      <c r="H12" s="195"/>
      <c r="I12" s="195"/>
      <c r="J12" s="30"/>
      <c r="K12" s="14" t="s">
        <v>22</v>
      </c>
      <c r="L12" s="14"/>
      <c r="M12" s="14"/>
      <c r="N12" s="22">
        <v>0.2462</v>
      </c>
    </row>
    <row r="13" spans="1:14" x14ac:dyDescent="0.2">
      <c r="A13" s="197"/>
      <c r="B13" s="198"/>
      <c r="C13" s="198"/>
      <c r="D13" s="199"/>
      <c r="E13" s="19" t="s">
        <v>10</v>
      </c>
      <c r="F13" s="20"/>
      <c r="G13" s="20"/>
      <c r="H13" s="20"/>
      <c r="I13" s="21"/>
      <c r="J13" s="28"/>
      <c r="K13" s="23" t="s">
        <v>23</v>
      </c>
      <c r="L13" s="14"/>
      <c r="M13" s="14"/>
      <c r="N13" s="22">
        <v>0.16800000000000001</v>
      </c>
    </row>
    <row r="14" spans="1:14" x14ac:dyDescent="0.2">
      <c r="A14" s="16"/>
      <c r="B14" s="32"/>
      <c r="C14" s="17"/>
      <c r="D14" s="18"/>
      <c r="E14" s="42">
        <v>45231</v>
      </c>
      <c r="F14" s="44" t="s">
        <v>112</v>
      </c>
      <c r="G14" s="14"/>
      <c r="H14" s="42"/>
      <c r="I14" s="45"/>
      <c r="J14" s="32"/>
      <c r="K14" s="17"/>
      <c r="L14" s="17"/>
      <c r="M14" s="17"/>
      <c r="N14" s="18"/>
    </row>
    <row r="15" spans="1:14" x14ac:dyDescent="0.2">
      <c r="A15" s="19" t="s">
        <v>11</v>
      </c>
      <c r="B15" s="31"/>
      <c r="C15" s="20"/>
      <c r="D15" s="20"/>
      <c r="E15" s="20"/>
      <c r="F15" s="43"/>
      <c r="G15" s="20"/>
      <c r="H15" s="20"/>
      <c r="I15" s="15"/>
      <c r="J15" s="88" t="s">
        <v>12</v>
      </c>
      <c r="K15" s="25"/>
      <c r="L15" s="25"/>
      <c r="M15" s="25"/>
      <c r="N15" s="26"/>
    </row>
    <row r="16" spans="1:14" x14ac:dyDescent="0.2">
      <c r="A16" s="24" t="s">
        <v>14</v>
      </c>
      <c r="B16" s="32"/>
      <c r="C16" s="17"/>
      <c r="D16" s="17"/>
      <c r="E16" s="17"/>
      <c r="F16" s="17"/>
      <c r="G16" s="17"/>
      <c r="H16" s="17"/>
      <c r="I16" s="18"/>
      <c r="J16" s="182"/>
      <c r="K16" s="183"/>
      <c r="L16" s="183"/>
      <c r="M16" s="183"/>
      <c r="N16" s="184"/>
    </row>
    <row r="17" spans="1:17" x14ac:dyDescent="0.2">
      <c r="A17" s="14"/>
      <c r="B17" s="28"/>
      <c r="C17" s="14"/>
      <c r="D17" s="14"/>
      <c r="E17" s="14"/>
      <c r="F17" s="14"/>
      <c r="G17" s="14"/>
      <c r="H17" s="14"/>
      <c r="I17" s="14"/>
      <c r="J17" s="28"/>
      <c r="K17" s="14"/>
      <c r="L17" s="14"/>
      <c r="M17" s="14"/>
      <c r="N17" s="14"/>
    </row>
    <row r="18" spans="1:17" ht="60" x14ac:dyDescent="0.2">
      <c r="A18" s="10" t="s">
        <v>0</v>
      </c>
      <c r="B18" s="10" t="s">
        <v>3</v>
      </c>
      <c r="C18" s="10" t="s">
        <v>4</v>
      </c>
      <c r="D18" s="10" t="s">
        <v>1</v>
      </c>
      <c r="E18" s="10" t="s">
        <v>15</v>
      </c>
      <c r="F18" s="10" t="s">
        <v>2</v>
      </c>
      <c r="G18" s="11" t="s">
        <v>19</v>
      </c>
      <c r="H18" s="11" t="s">
        <v>30</v>
      </c>
      <c r="I18" s="11" t="s">
        <v>16</v>
      </c>
      <c r="J18" s="11" t="s">
        <v>21</v>
      </c>
      <c r="K18" s="11" t="s">
        <v>17</v>
      </c>
      <c r="L18" s="11" t="s">
        <v>24</v>
      </c>
      <c r="M18" s="11" t="s">
        <v>31</v>
      </c>
      <c r="N18" s="11" t="s">
        <v>18</v>
      </c>
      <c r="P18" s="37"/>
    </row>
    <row r="19" spans="1:17" x14ac:dyDescent="0.2">
      <c r="A19" s="2"/>
      <c r="B19" s="3"/>
      <c r="C19" s="3"/>
      <c r="D19" s="4" t="s">
        <v>123</v>
      </c>
      <c r="E19" s="3"/>
      <c r="F19" s="3"/>
      <c r="G19" s="3"/>
      <c r="H19" s="3"/>
      <c r="I19" s="5"/>
      <c r="J19" s="5"/>
      <c r="K19" s="5"/>
      <c r="L19" s="5"/>
      <c r="M19" s="5"/>
      <c r="N19" s="38">
        <f>SUM(N20+N27+N30+N35+N39+N45+N50+N72)</f>
        <v>0</v>
      </c>
    </row>
    <row r="20" spans="1:17" x14ac:dyDescent="0.2">
      <c r="A20" s="33">
        <v>1</v>
      </c>
      <c r="B20" s="6"/>
      <c r="C20" s="6"/>
      <c r="D20" s="7" t="s">
        <v>37</v>
      </c>
      <c r="E20" s="6"/>
      <c r="F20" s="6"/>
      <c r="G20" s="6"/>
      <c r="H20" s="6"/>
      <c r="I20" s="8"/>
      <c r="J20" s="8"/>
      <c r="K20" s="8"/>
      <c r="L20" s="8"/>
      <c r="M20" s="8"/>
      <c r="N20" s="9">
        <f>SUM(N21:N26)</f>
        <v>0</v>
      </c>
    </row>
    <row r="21" spans="1:17" s="13" customFormat="1" x14ac:dyDescent="0.2">
      <c r="A21" s="133" t="s">
        <v>113</v>
      </c>
      <c r="B21" s="134" t="s">
        <v>36</v>
      </c>
      <c r="C21" s="134" t="s">
        <v>55</v>
      </c>
      <c r="D21" s="135" t="s">
        <v>126</v>
      </c>
      <c r="E21" s="134" t="s">
        <v>25</v>
      </c>
      <c r="F21" s="136">
        <v>1</v>
      </c>
      <c r="G21" s="39"/>
      <c r="H21" s="39"/>
      <c r="I21" s="40">
        <f t="shared" ref="I21:I36" si="0">G21+H21</f>
        <v>0</v>
      </c>
      <c r="J21" s="127" t="s">
        <v>22</v>
      </c>
      <c r="K21" s="128">
        <f t="shared" ref="K21:K26" si="1">ROUND($I21*(1+(IF($J21=$K$12,$N$12,IF($J21=$K$13,$N$13,0)))),2)</f>
        <v>0</v>
      </c>
      <c r="L21" s="128">
        <f t="shared" ref="L21:L26" si="2">ROUND($F21*$G21*(1+(IF($J21=$K$12,$N$12,IF($J21=$K$13,$N$13,0)))),2)</f>
        <v>0</v>
      </c>
      <c r="M21" s="128">
        <f t="shared" ref="M21:M26" si="3">ROUND($F21*$H21*(1+(IF($J21=$K$12,$N$12,IF($J21=$K$13,$N$13,0)))),2)</f>
        <v>0</v>
      </c>
      <c r="N21" s="129">
        <f t="shared" ref="N21:N26" si="4">ROUND(F21*K21,2)</f>
        <v>0</v>
      </c>
      <c r="P21" s="36"/>
      <c r="Q21" s="1"/>
    </row>
    <row r="22" spans="1:17" s="13" customFormat="1" x14ac:dyDescent="0.2">
      <c r="A22" s="137" t="s">
        <v>114</v>
      </c>
      <c r="B22" s="138" t="s">
        <v>36</v>
      </c>
      <c r="C22" s="138" t="s">
        <v>55</v>
      </c>
      <c r="D22" s="139" t="s">
        <v>127</v>
      </c>
      <c r="E22" s="138" t="s">
        <v>25</v>
      </c>
      <c r="F22" s="140">
        <v>2</v>
      </c>
      <c r="G22" s="40"/>
      <c r="H22" s="40"/>
      <c r="I22" s="40">
        <f t="shared" si="0"/>
        <v>0</v>
      </c>
      <c r="J22" s="127" t="s">
        <v>22</v>
      </c>
      <c r="K22" s="128">
        <f t="shared" si="1"/>
        <v>0</v>
      </c>
      <c r="L22" s="128">
        <f t="shared" si="2"/>
        <v>0</v>
      </c>
      <c r="M22" s="128">
        <f t="shared" si="3"/>
        <v>0</v>
      </c>
      <c r="N22" s="129">
        <f t="shared" si="4"/>
        <v>0</v>
      </c>
      <c r="P22" s="36"/>
      <c r="Q22" s="1"/>
    </row>
    <row r="23" spans="1:17" s="13" customFormat="1" x14ac:dyDescent="0.2">
      <c r="A23" s="137" t="s">
        <v>115</v>
      </c>
      <c r="B23" s="138" t="s">
        <v>104</v>
      </c>
      <c r="C23" s="138">
        <v>10390</v>
      </c>
      <c r="D23" s="139" t="s">
        <v>106</v>
      </c>
      <c r="E23" s="138" t="s">
        <v>107</v>
      </c>
      <c r="F23" s="140">
        <v>2</v>
      </c>
      <c r="G23" s="40"/>
      <c r="H23" s="40"/>
      <c r="I23" s="40">
        <f t="shared" si="0"/>
        <v>0</v>
      </c>
      <c r="J23" s="127" t="s">
        <v>23</v>
      </c>
      <c r="K23" s="128">
        <f t="shared" si="1"/>
        <v>0</v>
      </c>
      <c r="L23" s="128">
        <f t="shared" si="2"/>
        <v>0</v>
      </c>
      <c r="M23" s="128">
        <f t="shared" si="3"/>
        <v>0</v>
      </c>
      <c r="N23" s="129">
        <f t="shared" si="4"/>
        <v>0</v>
      </c>
      <c r="P23" s="36"/>
      <c r="Q23" s="1"/>
    </row>
    <row r="24" spans="1:17" s="13" customFormat="1" ht="22.5" x14ac:dyDescent="0.2">
      <c r="A24" s="137" t="s">
        <v>116</v>
      </c>
      <c r="B24" s="138" t="s">
        <v>14</v>
      </c>
      <c r="C24" s="138">
        <v>103689</v>
      </c>
      <c r="D24" s="139" t="s">
        <v>128</v>
      </c>
      <c r="E24" s="138" t="s">
        <v>20</v>
      </c>
      <c r="F24" s="140">
        <v>4.5</v>
      </c>
      <c r="G24" s="40"/>
      <c r="H24" s="40"/>
      <c r="I24" s="40">
        <f t="shared" si="0"/>
        <v>0</v>
      </c>
      <c r="J24" s="127" t="s">
        <v>22</v>
      </c>
      <c r="K24" s="128">
        <f t="shared" si="1"/>
        <v>0</v>
      </c>
      <c r="L24" s="128">
        <f t="shared" si="2"/>
        <v>0</v>
      </c>
      <c r="M24" s="128">
        <f t="shared" si="3"/>
        <v>0</v>
      </c>
      <c r="N24" s="129">
        <f t="shared" si="4"/>
        <v>0</v>
      </c>
      <c r="P24" s="36"/>
      <c r="Q24" s="1"/>
    </row>
    <row r="25" spans="1:17" s="13" customFormat="1" x14ac:dyDescent="0.2">
      <c r="A25" s="137" t="s">
        <v>117</v>
      </c>
      <c r="B25" s="138" t="s">
        <v>124</v>
      </c>
      <c r="C25" s="138">
        <v>10776</v>
      </c>
      <c r="D25" s="139" t="s">
        <v>129</v>
      </c>
      <c r="E25" s="138" t="s">
        <v>107</v>
      </c>
      <c r="F25" s="140">
        <v>2</v>
      </c>
      <c r="G25" s="40"/>
      <c r="H25" s="40"/>
      <c r="I25" s="40">
        <f t="shared" si="0"/>
        <v>0</v>
      </c>
      <c r="J25" s="127" t="s">
        <v>23</v>
      </c>
      <c r="K25" s="128">
        <f t="shared" si="1"/>
        <v>0</v>
      </c>
      <c r="L25" s="128">
        <f t="shared" si="2"/>
        <v>0</v>
      </c>
      <c r="M25" s="128">
        <f t="shared" si="3"/>
        <v>0</v>
      </c>
      <c r="N25" s="129">
        <f t="shared" si="4"/>
        <v>0</v>
      </c>
      <c r="P25" s="36"/>
      <c r="Q25" s="1"/>
    </row>
    <row r="26" spans="1:17" s="13" customFormat="1" x14ac:dyDescent="0.2">
      <c r="A26" s="141" t="s">
        <v>125</v>
      </c>
      <c r="B26" s="142" t="s">
        <v>35</v>
      </c>
      <c r="C26" s="142" t="s">
        <v>55</v>
      </c>
      <c r="D26" s="143" t="s">
        <v>105</v>
      </c>
      <c r="E26" s="138" t="s">
        <v>25</v>
      </c>
      <c r="F26" s="144">
        <v>1</v>
      </c>
      <c r="G26" s="41"/>
      <c r="H26" s="41"/>
      <c r="I26" s="40">
        <f t="shared" si="0"/>
        <v>0</v>
      </c>
      <c r="J26" s="130" t="s">
        <v>22</v>
      </c>
      <c r="K26" s="131">
        <f t="shared" si="1"/>
        <v>0</v>
      </c>
      <c r="L26" s="131">
        <f t="shared" si="2"/>
        <v>0</v>
      </c>
      <c r="M26" s="131">
        <f t="shared" si="3"/>
        <v>0</v>
      </c>
      <c r="N26" s="132">
        <f t="shared" si="4"/>
        <v>0</v>
      </c>
      <c r="P26" s="36"/>
      <c r="Q26" s="1"/>
    </row>
    <row r="27" spans="1:17" s="13" customFormat="1" x14ac:dyDescent="0.2">
      <c r="A27" s="33">
        <v>2</v>
      </c>
      <c r="B27" s="6"/>
      <c r="C27" s="6"/>
      <c r="D27" s="7" t="s">
        <v>130</v>
      </c>
      <c r="E27" s="6"/>
      <c r="F27" s="6"/>
      <c r="G27" s="6"/>
      <c r="H27" s="6"/>
      <c r="I27" s="8"/>
      <c r="J27" s="8"/>
      <c r="K27" s="8"/>
      <c r="L27" s="8"/>
      <c r="M27" s="8"/>
      <c r="N27" s="9">
        <f>SUM(N28:N29)</f>
        <v>0</v>
      </c>
      <c r="P27" s="36"/>
      <c r="Q27" s="1"/>
    </row>
    <row r="28" spans="1:17" s="13" customFormat="1" ht="45" x14ac:dyDescent="0.2">
      <c r="A28" s="133" t="s">
        <v>118</v>
      </c>
      <c r="B28" s="149" t="s">
        <v>124</v>
      </c>
      <c r="C28" s="134">
        <v>10527</v>
      </c>
      <c r="D28" s="150" t="s">
        <v>132</v>
      </c>
      <c r="E28" s="134" t="s">
        <v>134</v>
      </c>
      <c r="F28" s="136">
        <v>16</v>
      </c>
      <c r="G28" s="39"/>
      <c r="H28" s="39"/>
      <c r="I28" s="40">
        <f t="shared" si="0"/>
        <v>0</v>
      </c>
      <c r="J28" s="145" t="s">
        <v>22</v>
      </c>
      <c r="K28" s="146">
        <f>ROUND($I28*(1+(IF($J28=$K$12,$N$12,IF($J28=$K$13,$N$13,0)))),2)</f>
        <v>0</v>
      </c>
      <c r="L28" s="146">
        <f>ROUND($F28*$G28*(1+(IF($J28=$K$12,$N$12,IF($J28=$K$13,$N$13,0)))),2)</f>
        <v>0</v>
      </c>
      <c r="M28" s="146">
        <f>ROUND($F28*$H28*(1+(IF($J28=$K$12,$N$12,IF($J28=$K$13,$N$13,0)))),2)</f>
        <v>0</v>
      </c>
      <c r="N28" s="147">
        <f>ROUND(F28*K28,2)</f>
        <v>0</v>
      </c>
      <c r="P28" s="36"/>
      <c r="Q28" s="1"/>
    </row>
    <row r="29" spans="1:17" s="13" customFormat="1" ht="22.5" x14ac:dyDescent="0.2">
      <c r="A29" s="141" t="s">
        <v>131</v>
      </c>
      <c r="B29" s="142" t="s">
        <v>14</v>
      </c>
      <c r="C29" s="151">
        <v>97064</v>
      </c>
      <c r="D29" s="152" t="s">
        <v>133</v>
      </c>
      <c r="E29" s="142" t="s">
        <v>27</v>
      </c>
      <c r="F29" s="144">
        <v>16</v>
      </c>
      <c r="G29" s="41"/>
      <c r="H29" s="41"/>
      <c r="I29" s="40">
        <f t="shared" si="0"/>
        <v>0</v>
      </c>
      <c r="J29" s="148" t="s">
        <v>22</v>
      </c>
      <c r="K29" s="131">
        <f>ROUND($I29*(1+(IF($J29=$K$12,$N$12,IF($J29=$K$13,$N$13,0)))),2)</f>
        <v>0</v>
      </c>
      <c r="L29" s="131">
        <f>ROUND($F29*$G29*(1+(IF($J29=$K$12,$N$12,IF($J29=$K$13,$N$13,0)))),2)</f>
        <v>0</v>
      </c>
      <c r="M29" s="131">
        <f>ROUND($F29*$H29*(1+(IF($J29=$K$12,$N$12,IF($J29=$K$13,$N$13,0)))),2)</f>
        <v>0</v>
      </c>
      <c r="N29" s="132">
        <f>ROUND(F29*K29,2)</f>
        <v>0</v>
      </c>
      <c r="P29" s="36"/>
      <c r="Q29" s="1"/>
    </row>
    <row r="30" spans="1:17" s="13" customFormat="1" x14ac:dyDescent="0.2">
      <c r="A30" s="33">
        <v>3</v>
      </c>
      <c r="B30" s="6"/>
      <c r="C30" s="6"/>
      <c r="D30" s="7" t="s">
        <v>135</v>
      </c>
      <c r="E30" s="6"/>
      <c r="F30" s="6"/>
      <c r="G30" s="6"/>
      <c r="H30" s="6"/>
      <c r="I30" s="8"/>
      <c r="J30" s="8"/>
      <c r="K30" s="8"/>
      <c r="L30" s="8"/>
      <c r="M30" s="8"/>
      <c r="N30" s="9">
        <f>SUM(N31:N34)</f>
        <v>0</v>
      </c>
      <c r="P30" s="36"/>
      <c r="Q30" s="1"/>
    </row>
    <row r="31" spans="1:17" s="13" customFormat="1" x14ac:dyDescent="0.2">
      <c r="A31" s="141" t="s">
        <v>140</v>
      </c>
      <c r="B31" s="142" t="s">
        <v>14</v>
      </c>
      <c r="C31" s="142">
        <v>97644</v>
      </c>
      <c r="D31" s="152" t="s">
        <v>136</v>
      </c>
      <c r="E31" s="138" t="s">
        <v>20</v>
      </c>
      <c r="F31" s="144">
        <v>1.89</v>
      </c>
      <c r="G31" s="41"/>
      <c r="H31" s="41"/>
      <c r="I31" s="40">
        <f t="shared" si="0"/>
        <v>0</v>
      </c>
      <c r="J31" s="148" t="s">
        <v>22</v>
      </c>
      <c r="K31" s="131">
        <f t="shared" ref="K31:K32" si="5">ROUND($I31*(1+(IF($J31=$K$12,$N$12,IF($J31=$K$13,$N$13,0)))),2)</f>
        <v>0</v>
      </c>
      <c r="L31" s="131">
        <f t="shared" ref="L31:L32" si="6">ROUND($F31*$G31*(1+(IF($J31=$K$12,$N$12,IF($J31=$K$13,$N$13,0)))),2)</f>
        <v>0</v>
      </c>
      <c r="M31" s="131">
        <f t="shared" ref="M31:M32" si="7">ROUND($F31*$H31*(1+(IF($J31=$K$12,$N$12,IF($J31=$K$13,$N$13,0)))),2)</f>
        <v>0</v>
      </c>
      <c r="N31" s="132">
        <f t="shared" ref="N31" si="8">ROUND(F31*K31,2)</f>
        <v>0</v>
      </c>
      <c r="P31" s="36"/>
      <c r="Q31" s="1"/>
    </row>
    <row r="32" spans="1:17" s="13" customFormat="1" ht="33.75" x14ac:dyDescent="0.2">
      <c r="A32" s="141" t="s">
        <v>141</v>
      </c>
      <c r="B32" s="142" t="s">
        <v>14</v>
      </c>
      <c r="C32" s="142">
        <v>94805</v>
      </c>
      <c r="D32" s="152" t="s">
        <v>137</v>
      </c>
      <c r="E32" s="138" t="s">
        <v>25</v>
      </c>
      <c r="F32" s="144">
        <v>1</v>
      </c>
      <c r="G32" s="41"/>
      <c r="H32" s="41"/>
      <c r="I32" s="40">
        <f t="shared" si="0"/>
        <v>0</v>
      </c>
      <c r="J32" s="148" t="s">
        <v>22</v>
      </c>
      <c r="K32" s="131">
        <f t="shared" si="5"/>
        <v>0</v>
      </c>
      <c r="L32" s="131">
        <f t="shared" si="6"/>
        <v>0</v>
      </c>
      <c r="M32" s="131">
        <f t="shared" si="7"/>
        <v>0</v>
      </c>
      <c r="N32" s="132">
        <f t="shared" ref="N32" si="9">ROUND(F32*K32,2)</f>
        <v>0</v>
      </c>
      <c r="P32" s="36"/>
      <c r="Q32" s="1"/>
    </row>
    <row r="33" spans="1:17" s="13" customFormat="1" x14ac:dyDescent="0.2">
      <c r="A33" s="141" t="s">
        <v>142</v>
      </c>
      <c r="B33" s="153" t="s">
        <v>14</v>
      </c>
      <c r="C33" s="142">
        <v>102191</v>
      </c>
      <c r="D33" s="152" t="s">
        <v>138</v>
      </c>
      <c r="E33" s="138" t="s">
        <v>20</v>
      </c>
      <c r="F33" s="144">
        <v>0.157</v>
      </c>
      <c r="G33" s="41"/>
      <c r="H33" s="41"/>
      <c r="I33" s="40">
        <f t="shared" si="0"/>
        <v>0</v>
      </c>
      <c r="J33" s="148" t="s">
        <v>22</v>
      </c>
      <c r="K33" s="131">
        <f t="shared" ref="K33:K34" si="10">ROUND($I33*(1+(IF($J33=$K$12,$N$12,IF($J33=$K$13,$N$13,0)))),2)</f>
        <v>0</v>
      </c>
      <c r="L33" s="131">
        <f t="shared" ref="L33:L34" si="11">ROUND($F33*$G33*(1+(IF($J33=$K$12,$N$12,IF($J33=$K$13,$N$13,0)))),2)</f>
        <v>0</v>
      </c>
      <c r="M33" s="131">
        <f t="shared" ref="M33:M34" si="12">ROUND($F33*$H33*(1+(IF($J33=$K$12,$N$12,IF($J33=$K$13,$N$13,0)))),2)</f>
        <v>0</v>
      </c>
      <c r="N33" s="132">
        <f t="shared" ref="N33" si="13">ROUND(F33*K33,2)</f>
        <v>0</v>
      </c>
      <c r="P33" s="36"/>
      <c r="Q33" s="1"/>
    </row>
    <row r="34" spans="1:17" s="13" customFormat="1" x14ac:dyDescent="0.2">
      <c r="A34" s="141" t="s">
        <v>143</v>
      </c>
      <c r="B34" s="153" t="s">
        <v>14</v>
      </c>
      <c r="C34" s="142">
        <v>102162</v>
      </c>
      <c r="D34" s="152" t="s">
        <v>139</v>
      </c>
      <c r="E34" s="138" t="s">
        <v>20</v>
      </c>
      <c r="F34" s="144">
        <v>0.157</v>
      </c>
      <c r="G34" s="41"/>
      <c r="H34" s="41"/>
      <c r="I34" s="40">
        <f t="shared" si="0"/>
        <v>0</v>
      </c>
      <c r="J34" s="148" t="s">
        <v>22</v>
      </c>
      <c r="K34" s="131">
        <f t="shared" si="10"/>
        <v>0</v>
      </c>
      <c r="L34" s="131">
        <f t="shared" si="11"/>
        <v>0</v>
      </c>
      <c r="M34" s="131">
        <f t="shared" si="12"/>
        <v>0</v>
      </c>
      <c r="N34" s="132">
        <f t="shared" ref="N34" si="14">ROUND(F34*K34,2)</f>
        <v>0</v>
      </c>
      <c r="P34" s="36"/>
      <c r="Q34" s="1"/>
    </row>
    <row r="35" spans="1:17" x14ac:dyDescent="0.2">
      <c r="A35" s="34">
        <v>4</v>
      </c>
      <c r="B35" s="6"/>
      <c r="C35" s="6"/>
      <c r="D35" s="7" t="s">
        <v>144</v>
      </c>
      <c r="E35" s="6"/>
      <c r="F35" s="6"/>
      <c r="G35" s="6"/>
      <c r="H35" s="6"/>
      <c r="I35" s="8"/>
      <c r="J35" s="8"/>
      <c r="K35" s="8"/>
      <c r="L35" s="8"/>
      <c r="M35" s="8"/>
      <c r="N35" s="9">
        <f>SUM(N36:N38)</f>
        <v>0</v>
      </c>
    </row>
    <row r="36" spans="1:17" x14ac:dyDescent="0.2">
      <c r="A36" s="141" t="s">
        <v>145</v>
      </c>
      <c r="B36" s="142" t="s">
        <v>14</v>
      </c>
      <c r="C36" s="142">
        <v>97665</v>
      </c>
      <c r="D36" s="152" t="s">
        <v>149</v>
      </c>
      <c r="E36" s="138" t="s">
        <v>25</v>
      </c>
      <c r="F36" s="144">
        <v>4</v>
      </c>
      <c r="G36" s="41"/>
      <c r="H36" s="41"/>
      <c r="I36" s="40">
        <f t="shared" si="0"/>
        <v>0</v>
      </c>
      <c r="J36" s="148" t="s">
        <v>22</v>
      </c>
      <c r="K36" s="131">
        <f t="shared" ref="K36:K75" si="15">ROUND($I36*(1+(IF($J36=$K$12,$N$12,IF($J36=$K$13,$N$13,0)))),2)</f>
        <v>0</v>
      </c>
      <c r="L36" s="131">
        <f t="shared" ref="L36:L75" si="16">ROUND($F36*$G36*(1+(IF($J36=$K$12,$N$12,IF($J36=$K$13,$N$13,0)))),2)</f>
        <v>0</v>
      </c>
      <c r="M36" s="131">
        <f t="shared" ref="M36:M75" si="17">ROUND($F36*$H36*(1+(IF($J36=$K$12,$N$12,IF($J36=$K$13,$N$13,0)))),2)</f>
        <v>0</v>
      </c>
      <c r="N36" s="132">
        <f t="shared" ref="N36" si="18">ROUND(F36*K36,2)</f>
        <v>0</v>
      </c>
    </row>
    <row r="37" spans="1:17" ht="22.5" x14ac:dyDescent="0.2">
      <c r="A37" s="141" t="s">
        <v>146</v>
      </c>
      <c r="B37" s="142" t="s">
        <v>14</v>
      </c>
      <c r="C37" s="142" t="s">
        <v>148</v>
      </c>
      <c r="D37" s="152" t="s">
        <v>150</v>
      </c>
      <c r="E37" s="142" t="s">
        <v>27</v>
      </c>
      <c r="F37" s="144">
        <v>16</v>
      </c>
      <c r="G37" s="41"/>
      <c r="H37" s="41"/>
      <c r="I37" s="40">
        <f t="shared" ref="I37" si="19">G37+H37</f>
        <v>0</v>
      </c>
      <c r="J37" s="148" t="s">
        <v>22</v>
      </c>
      <c r="K37" s="131">
        <f t="shared" si="15"/>
        <v>0</v>
      </c>
      <c r="L37" s="131">
        <f t="shared" si="16"/>
        <v>0</v>
      </c>
      <c r="M37" s="131">
        <f t="shared" si="17"/>
        <v>0</v>
      </c>
      <c r="N37" s="132">
        <f t="shared" ref="N37" si="20">ROUND(F37*K37,2)</f>
        <v>0</v>
      </c>
    </row>
    <row r="38" spans="1:17" s="13" customFormat="1" x14ac:dyDescent="0.2">
      <c r="A38" s="141" t="s">
        <v>147</v>
      </c>
      <c r="B38" s="142" t="s">
        <v>36</v>
      </c>
      <c r="C38" s="142">
        <v>2637</v>
      </c>
      <c r="D38" s="152" t="s">
        <v>151</v>
      </c>
      <c r="E38" s="138" t="s">
        <v>25</v>
      </c>
      <c r="F38" s="144">
        <v>6</v>
      </c>
      <c r="G38" s="154"/>
      <c r="H38" s="41"/>
      <c r="I38" s="40">
        <f t="shared" ref="I38:I75" si="21">G38+H38</f>
        <v>0</v>
      </c>
      <c r="J38" s="148" t="s">
        <v>22</v>
      </c>
      <c r="K38" s="131">
        <f t="shared" si="15"/>
        <v>0</v>
      </c>
      <c r="L38" s="131">
        <f t="shared" si="16"/>
        <v>0</v>
      </c>
      <c r="M38" s="131">
        <f t="shared" si="17"/>
        <v>0</v>
      </c>
      <c r="N38" s="132">
        <f t="shared" ref="N38" si="22">ROUND(F38*K38,2)</f>
        <v>0</v>
      </c>
      <c r="P38" s="36"/>
      <c r="Q38" s="1"/>
    </row>
    <row r="39" spans="1:17" s="13" customFormat="1" x14ac:dyDescent="0.2">
      <c r="A39" s="33">
        <v>5</v>
      </c>
      <c r="B39" s="6"/>
      <c r="C39" s="6"/>
      <c r="D39" s="7" t="s">
        <v>152</v>
      </c>
      <c r="E39" s="6"/>
      <c r="F39" s="6"/>
      <c r="G39" s="6"/>
      <c r="H39" s="6"/>
      <c r="I39" s="8"/>
      <c r="J39" s="8"/>
      <c r="K39" s="8"/>
      <c r="L39" s="8"/>
      <c r="M39" s="8"/>
      <c r="N39" s="9">
        <f>SUM(N40:N44)</f>
        <v>0</v>
      </c>
      <c r="P39" s="36"/>
      <c r="Q39" s="1"/>
    </row>
    <row r="40" spans="1:17" s="13" customFormat="1" ht="33.75" x14ac:dyDescent="0.2">
      <c r="A40" s="141" t="s">
        <v>158</v>
      </c>
      <c r="B40" s="142" t="s">
        <v>14</v>
      </c>
      <c r="C40" s="142">
        <v>91283</v>
      </c>
      <c r="D40" s="152" t="s">
        <v>153</v>
      </c>
      <c r="E40" s="142" t="s">
        <v>164</v>
      </c>
      <c r="F40" s="144">
        <v>4</v>
      </c>
      <c r="G40" s="154"/>
      <c r="H40" s="41"/>
      <c r="I40" s="40">
        <f t="shared" si="21"/>
        <v>0</v>
      </c>
      <c r="J40" s="148" t="s">
        <v>22</v>
      </c>
      <c r="K40" s="131">
        <f t="shared" si="15"/>
        <v>0</v>
      </c>
      <c r="L40" s="131">
        <f t="shared" si="16"/>
        <v>0</v>
      </c>
      <c r="M40" s="131">
        <f t="shared" si="17"/>
        <v>0</v>
      </c>
      <c r="N40" s="132">
        <f t="shared" ref="N40" si="23">ROUND(F40*K40,2)</f>
        <v>0</v>
      </c>
      <c r="P40" s="36"/>
      <c r="Q40" s="1"/>
    </row>
    <row r="41" spans="1:17" s="13" customFormat="1" ht="22.5" x14ac:dyDescent="0.2">
      <c r="A41" s="141" t="s">
        <v>159</v>
      </c>
      <c r="B41" s="142" t="s">
        <v>14</v>
      </c>
      <c r="C41" s="142">
        <v>104790</v>
      </c>
      <c r="D41" s="152" t="s">
        <v>154</v>
      </c>
      <c r="E41" s="142" t="s">
        <v>26</v>
      </c>
      <c r="F41" s="144">
        <v>4</v>
      </c>
      <c r="G41" s="154"/>
      <c r="H41" s="41"/>
      <c r="I41" s="40">
        <f t="shared" ref="I41:I42" si="24">G41+H41</f>
        <v>0</v>
      </c>
      <c r="J41" s="148" t="s">
        <v>22</v>
      </c>
      <c r="K41" s="131">
        <f t="shared" si="15"/>
        <v>0</v>
      </c>
      <c r="L41" s="131">
        <f t="shared" si="16"/>
        <v>0</v>
      </c>
      <c r="M41" s="131">
        <f t="shared" si="17"/>
        <v>0</v>
      </c>
      <c r="N41" s="132">
        <f t="shared" ref="N41:N42" si="25">ROUND(F41*K41,2)</f>
        <v>0</v>
      </c>
      <c r="P41" s="36"/>
      <c r="Q41" s="1"/>
    </row>
    <row r="42" spans="1:17" s="13" customFormat="1" x14ac:dyDescent="0.2">
      <c r="A42" s="155" t="s">
        <v>160</v>
      </c>
      <c r="B42" s="156" t="s">
        <v>14</v>
      </c>
      <c r="C42" s="156">
        <v>97083</v>
      </c>
      <c r="D42" s="157" t="s">
        <v>155</v>
      </c>
      <c r="E42" s="156" t="s">
        <v>20</v>
      </c>
      <c r="F42" s="158">
        <v>23.55</v>
      </c>
      <c r="G42" s="154"/>
      <c r="H42" s="41"/>
      <c r="I42" s="40">
        <f t="shared" si="24"/>
        <v>0</v>
      </c>
      <c r="J42" s="148" t="s">
        <v>22</v>
      </c>
      <c r="K42" s="131">
        <f t="shared" si="15"/>
        <v>0</v>
      </c>
      <c r="L42" s="131">
        <f t="shared" si="16"/>
        <v>0</v>
      </c>
      <c r="M42" s="131">
        <f t="shared" si="17"/>
        <v>0</v>
      </c>
      <c r="N42" s="132">
        <f t="shared" si="25"/>
        <v>0</v>
      </c>
      <c r="P42" s="36"/>
      <c r="Q42" s="1"/>
    </row>
    <row r="43" spans="1:17" s="13" customFormat="1" ht="22.5" x14ac:dyDescent="0.2">
      <c r="A43" s="141" t="s">
        <v>161</v>
      </c>
      <c r="B43" s="142" t="s">
        <v>14</v>
      </c>
      <c r="C43" s="142" t="s">
        <v>163</v>
      </c>
      <c r="D43" s="152" t="s">
        <v>156</v>
      </c>
      <c r="E43" s="142" t="s">
        <v>26</v>
      </c>
      <c r="F43" s="144">
        <v>1.18</v>
      </c>
      <c r="G43" s="154"/>
      <c r="H43" s="41"/>
      <c r="I43" s="40">
        <f t="shared" si="21"/>
        <v>0</v>
      </c>
      <c r="J43" s="148" t="s">
        <v>22</v>
      </c>
      <c r="K43" s="131">
        <f t="shared" si="15"/>
        <v>0</v>
      </c>
      <c r="L43" s="131">
        <f t="shared" si="16"/>
        <v>0</v>
      </c>
      <c r="M43" s="131">
        <f t="shared" si="17"/>
        <v>0</v>
      </c>
      <c r="N43" s="132">
        <f t="shared" ref="N43:N44" si="26">ROUND(F43*K43,2)</f>
        <v>0</v>
      </c>
      <c r="P43" s="36"/>
      <c r="Q43" s="1"/>
    </row>
    <row r="44" spans="1:17" s="13" customFormat="1" ht="22.5" x14ac:dyDescent="0.2">
      <c r="A44" s="141" t="s">
        <v>162</v>
      </c>
      <c r="B44" s="142" t="s">
        <v>36</v>
      </c>
      <c r="C44" s="142">
        <v>2636</v>
      </c>
      <c r="D44" s="152" t="s">
        <v>157</v>
      </c>
      <c r="E44" s="142" t="s">
        <v>20</v>
      </c>
      <c r="F44" s="144">
        <v>23.55</v>
      </c>
      <c r="G44" s="154"/>
      <c r="H44" s="41"/>
      <c r="I44" s="40">
        <f t="shared" si="21"/>
        <v>0</v>
      </c>
      <c r="J44" s="148" t="s">
        <v>22</v>
      </c>
      <c r="K44" s="131">
        <f t="shared" si="15"/>
        <v>0</v>
      </c>
      <c r="L44" s="131">
        <f t="shared" si="16"/>
        <v>0</v>
      </c>
      <c r="M44" s="131">
        <f t="shared" si="17"/>
        <v>0</v>
      </c>
      <c r="N44" s="132">
        <f t="shared" si="26"/>
        <v>0</v>
      </c>
      <c r="P44" s="36"/>
      <c r="Q44" s="1"/>
    </row>
    <row r="45" spans="1:17" s="13" customFormat="1" x14ac:dyDescent="0.2">
      <c r="A45" s="33">
        <v>6</v>
      </c>
      <c r="B45" s="6"/>
      <c r="C45" s="6"/>
      <c r="D45" s="7" t="s">
        <v>165</v>
      </c>
      <c r="E45" s="6"/>
      <c r="F45" s="6"/>
      <c r="G45" s="6"/>
      <c r="H45" s="6"/>
      <c r="I45" s="8"/>
      <c r="J45" s="8"/>
      <c r="K45" s="8"/>
      <c r="L45" s="8"/>
      <c r="M45" s="8"/>
      <c r="N45" s="9">
        <f>SUM(N46:N49)</f>
        <v>0</v>
      </c>
      <c r="P45" s="36"/>
      <c r="Q45" s="1"/>
    </row>
    <row r="46" spans="1:17" s="13" customFormat="1" ht="22.5" x14ac:dyDescent="0.2">
      <c r="A46" s="133" t="s">
        <v>171</v>
      </c>
      <c r="B46" s="134" t="s">
        <v>14</v>
      </c>
      <c r="C46" s="134">
        <v>102492</v>
      </c>
      <c r="D46" s="150" t="s">
        <v>166</v>
      </c>
      <c r="E46" s="134" t="s">
        <v>20</v>
      </c>
      <c r="F46" s="136">
        <v>160</v>
      </c>
      <c r="G46" s="39"/>
      <c r="H46" s="39"/>
      <c r="I46" s="40">
        <f t="shared" si="21"/>
        <v>0</v>
      </c>
      <c r="J46" s="145" t="s">
        <v>22</v>
      </c>
      <c r="K46" s="146">
        <f t="shared" si="15"/>
        <v>0</v>
      </c>
      <c r="L46" s="146">
        <f t="shared" si="16"/>
        <v>0</v>
      </c>
      <c r="M46" s="146">
        <f t="shared" si="17"/>
        <v>0</v>
      </c>
      <c r="N46" s="147">
        <f t="shared" ref="N46" si="27">ROUND(F46*K46,2)</f>
        <v>0</v>
      </c>
      <c r="P46" s="36"/>
      <c r="Q46" s="1"/>
    </row>
    <row r="47" spans="1:17" s="13" customFormat="1" x14ac:dyDescent="0.2">
      <c r="A47" s="141" t="s">
        <v>172</v>
      </c>
      <c r="B47" s="142" t="s">
        <v>14</v>
      </c>
      <c r="C47" s="142" t="s">
        <v>170</v>
      </c>
      <c r="D47" s="152" t="s">
        <v>167</v>
      </c>
      <c r="E47" s="142" t="s">
        <v>27</v>
      </c>
      <c r="F47" s="144">
        <v>200</v>
      </c>
      <c r="G47" s="41"/>
      <c r="H47" s="41"/>
      <c r="I47" s="40">
        <f t="shared" si="21"/>
        <v>0</v>
      </c>
      <c r="J47" s="148" t="s">
        <v>22</v>
      </c>
      <c r="K47" s="131">
        <f t="shared" si="15"/>
        <v>0</v>
      </c>
      <c r="L47" s="131">
        <f t="shared" si="16"/>
        <v>0</v>
      </c>
      <c r="M47" s="131">
        <f t="shared" si="17"/>
        <v>0</v>
      </c>
      <c r="N47" s="132">
        <f t="shared" ref="N47" si="28">ROUND(F47*K47,2)</f>
        <v>0</v>
      </c>
      <c r="P47" s="36"/>
      <c r="Q47" s="1"/>
    </row>
    <row r="48" spans="1:17" s="13" customFormat="1" ht="22.5" x14ac:dyDescent="0.2">
      <c r="A48" s="141" t="s">
        <v>173</v>
      </c>
      <c r="B48" s="142" t="s">
        <v>14</v>
      </c>
      <c r="C48" s="142">
        <v>102500</v>
      </c>
      <c r="D48" s="152" t="s">
        <v>168</v>
      </c>
      <c r="E48" s="142" t="s">
        <v>25</v>
      </c>
      <c r="F48" s="144">
        <v>264</v>
      </c>
      <c r="G48" s="41"/>
      <c r="H48" s="41"/>
      <c r="I48" s="40">
        <f t="shared" si="21"/>
        <v>0</v>
      </c>
      <c r="J48" s="148" t="s">
        <v>22</v>
      </c>
      <c r="K48" s="131">
        <f t="shared" si="15"/>
        <v>0</v>
      </c>
      <c r="L48" s="131">
        <f t="shared" si="16"/>
        <v>0</v>
      </c>
      <c r="M48" s="131">
        <f t="shared" si="17"/>
        <v>0</v>
      </c>
      <c r="N48" s="132">
        <f t="shared" ref="N48:N49" si="29">ROUND(F48*K48,2)</f>
        <v>0</v>
      </c>
      <c r="P48" s="36"/>
      <c r="Q48" s="1"/>
    </row>
    <row r="49" spans="1:17" s="13" customFormat="1" ht="22.5" x14ac:dyDescent="0.2">
      <c r="A49" s="141" t="s">
        <v>174</v>
      </c>
      <c r="B49" s="142" t="s">
        <v>14</v>
      </c>
      <c r="C49" s="142">
        <v>102494</v>
      </c>
      <c r="D49" s="152" t="s">
        <v>169</v>
      </c>
      <c r="E49" s="142" t="s">
        <v>26</v>
      </c>
      <c r="F49" s="144">
        <v>80</v>
      </c>
      <c r="G49" s="41"/>
      <c r="H49" s="41"/>
      <c r="I49" s="40">
        <f t="shared" si="21"/>
        <v>0</v>
      </c>
      <c r="J49" s="148" t="s">
        <v>22</v>
      </c>
      <c r="K49" s="131">
        <f t="shared" si="15"/>
        <v>0</v>
      </c>
      <c r="L49" s="131">
        <f t="shared" si="16"/>
        <v>0</v>
      </c>
      <c r="M49" s="131">
        <f t="shared" si="17"/>
        <v>0</v>
      </c>
      <c r="N49" s="132">
        <f t="shared" si="29"/>
        <v>0</v>
      </c>
      <c r="P49" s="36"/>
      <c r="Q49" s="1"/>
    </row>
    <row r="50" spans="1:17" s="13" customFormat="1" x14ac:dyDescent="0.2">
      <c r="A50" s="33">
        <v>7</v>
      </c>
      <c r="B50" s="6"/>
      <c r="C50" s="6"/>
      <c r="D50" s="7" t="s">
        <v>175</v>
      </c>
      <c r="E50" s="6"/>
      <c r="F50" s="6"/>
      <c r="G50" s="6"/>
      <c r="H50" s="6"/>
      <c r="I50" s="8"/>
      <c r="J50" s="8"/>
      <c r="K50" s="8"/>
      <c r="L50" s="8"/>
      <c r="M50" s="8"/>
      <c r="N50" s="9">
        <f>SUM(N51:N71)</f>
        <v>0</v>
      </c>
      <c r="P50" s="36"/>
      <c r="Q50" s="1"/>
    </row>
    <row r="51" spans="1:17" s="13" customFormat="1" x14ac:dyDescent="0.2">
      <c r="A51" s="141" t="s">
        <v>197</v>
      </c>
      <c r="B51" s="142" t="s">
        <v>14</v>
      </c>
      <c r="C51" s="142">
        <v>99814</v>
      </c>
      <c r="D51" s="152" t="s">
        <v>176</v>
      </c>
      <c r="E51" s="142" t="s">
        <v>20</v>
      </c>
      <c r="F51" s="144">
        <v>422.5</v>
      </c>
      <c r="G51" s="41"/>
      <c r="H51" s="41"/>
      <c r="I51" s="40">
        <f t="shared" si="21"/>
        <v>0</v>
      </c>
      <c r="J51" s="148" t="s">
        <v>22</v>
      </c>
      <c r="K51" s="131">
        <f t="shared" si="15"/>
        <v>0</v>
      </c>
      <c r="L51" s="131">
        <f t="shared" si="16"/>
        <v>0</v>
      </c>
      <c r="M51" s="131">
        <f t="shared" si="17"/>
        <v>0</v>
      </c>
      <c r="N51" s="132">
        <f t="shared" ref="N51" si="30">ROUND(F51*K51,2)</f>
        <v>0</v>
      </c>
      <c r="P51" s="36"/>
      <c r="Q51" s="1"/>
    </row>
    <row r="52" spans="1:17" s="13" customFormat="1" x14ac:dyDescent="0.2">
      <c r="A52" s="141" t="s">
        <v>198</v>
      </c>
      <c r="B52" s="142" t="s">
        <v>36</v>
      </c>
      <c r="C52" s="142">
        <v>2638</v>
      </c>
      <c r="D52" s="152" t="s">
        <v>177</v>
      </c>
      <c r="E52" s="142" t="s">
        <v>20</v>
      </c>
      <c r="F52" s="144">
        <v>422.5</v>
      </c>
      <c r="G52" s="41"/>
      <c r="H52" s="41"/>
      <c r="I52" s="40">
        <f t="shared" si="21"/>
        <v>0</v>
      </c>
      <c r="J52" s="148" t="s">
        <v>22</v>
      </c>
      <c r="K52" s="131">
        <f t="shared" si="15"/>
        <v>0</v>
      </c>
      <c r="L52" s="131">
        <f t="shared" si="16"/>
        <v>0</v>
      </c>
      <c r="M52" s="131">
        <f t="shared" si="17"/>
        <v>0</v>
      </c>
      <c r="N52" s="132">
        <f t="shared" ref="N52" si="31">ROUND(F52*K52,2)</f>
        <v>0</v>
      </c>
      <c r="P52" s="36"/>
      <c r="Q52" s="1"/>
    </row>
    <row r="53" spans="1:17" s="13" customFormat="1" ht="22.5" x14ac:dyDescent="0.2">
      <c r="A53" s="141" t="s">
        <v>199</v>
      </c>
      <c r="B53" s="142" t="s">
        <v>14</v>
      </c>
      <c r="C53" s="142">
        <v>100329</v>
      </c>
      <c r="D53" s="152" t="s">
        <v>178</v>
      </c>
      <c r="E53" s="142" t="s">
        <v>20</v>
      </c>
      <c r="F53" s="144">
        <v>20</v>
      </c>
      <c r="G53" s="41"/>
      <c r="H53" s="41"/>
      <c r="I53" s="40">
        <f t="shared" si="21"/>
        <v>0</v>
      </c>
      <c r="J53" s="148" t="s">
        <v>22</v>
      </c>
      <c r="K53" s="131">
        <f t="shared" si="15"/>
        <v>0</v>
      </c>
      <c r="L53" s="131">
        <f t="shared" si="16"/>
        <v>0</v>
      </c>
      <c r="M53" s="131">
        <f t="shared" si="17"/>
        <v>0</v>
      </c>
      <c r="N53" s="132">
        <f t="shared" ref="N53:N71" si="32">ROUND(F53*K53,2)</f>
        <v>0</v>
      </c>
      <c r="P53" s="36"/>
      <c r="Q53" s="1"/>
    </row>
    <row r="54" spans="1:17" s="13" customFormat="1" ht="22.5" x14ac:dyDescent="0.2">
      <c r="A54" s="141" t="s">
        <v>200</v>
      </c>
      <c r="B54" s="142" t="s">
        <v>124</v>
      </c>
      <c r="C54" s="142">
        <v>36789</v>
      </c>
      <c r="D54" s="152" t="s">
        <v>179</v>
      </c>
      <c r="E54" s="142" t="s">
        <v>25</v>
      </c>
      <c r="F54" s="144">
        <v>240</v>
      </c>
      <c r="G54" s="41"/>
      <c r="H54" s="41"/>
      <c r="I54" s="40">
        <f t="shared" si="21"/>
        <v>0</v>
      </c>
      <c r="J54" s="148" t="s">
        <v>23</v>
      </c>
      <c r="K54" s="131">
        <f t="shared" si="15"/>
        <v>0</v>
      </c>
      <c r="L54" s="131">
        <f t="shared" si="16"/>
        <v>0</v>
      </c>
      <c r="M54" s="131">
        <f t="shared" si="17"/>
        <v>0</v>
      </c>
      <c r="N54" s="132">
        <f t="shared" si="32"/>
        <v>0</v>
      </c>
      <c r="P54" s="36"/>
      <c r="Q54" s="1"/>
    </row>
    <row r="55" spans="1:17" s="13" customFormat="1" ht="33.75" x14ac:dyDescent="0.2">
      <c r="A55" s="141" t="s">
        <v>201</v>
      </c>
      <c r="B55" s="142" t="s">
        <v>14</v>
      </c>
      <c r="C55" s="142">
        <v>94221</v>
      </c>
      <c r="D55" s="152" t="s">
        <v>180</v>
      </c>
      <c r="E55" s="142" t="s">
        <v>27</v>
      </c>
      <c r="F55" s="144">
        <v>20</v>
      </c>
      <c r="G55" s="41"/>
      <c r="H55" s="41"/>
      <c r="I55" s="40">
        <f t="shared" si="21"/>
        <v>0</v>
      </c>
      <c r="J55" s="148" t="s">
        <v>22</v>
      </c>
      <c r="K55" s="131">
        <f t="shared" si="15"/>
        <v>0</v>
      </c>
      <c r="L55" s="131">
        <f t="shared" si="16"/>
        <v>0</v>
      </c>
      <c r="M55" s="131">
        <f t="shared" si="17"/>
        <v>0</v>
      </c>
      <c r="N55" s="132">
        <f t="shared" si="32"/>
        <v>0</v>
      </c>
      <c r="P55" s="36"/>
      <c r="Q55" s="1"/>
    </row>
    <row r="56" spans="1:17" s="13" customFormat="1" ht="22.5" x14ac:dyDescent="0.2">
      <c r="A56" s="141" t="s">
        <v>202</v>
      </c>
      <c r="B56" s="142" t="s">
        <v>36</v>
      </c>
      <c r="C56" s="142">
        <v>2639</v>
      </c>
      <c r="D56" s="152" t="s">
        <v>181</v>
      </c>
      <c r="E56" s="142" t="s">
        <v>27</v>
      </c>
      <c r="F56" s="144">
        <v>54.5</v>
      </c>
      <c r="G56" s="41"/>
      <c r="H56" s="41"/>
      <c r="I56" s="40">
        <f t="shared" si="21"/>
        <v>0</v>
      </c>
      <c r="J56" s="148" t="s">
        <v>22</v>
      </c>
      <c r="K56" s="131">
        <f t="shared" si="15"/>
        <v>0</v>
      </c>
      <c r="L56" s="131">
        <f t="shared" si="16"/>
        <v>0</v>
      </c>
      <c r="M56" s="131">
        <f t="shared" si="17"/>
        <v>0</v>
      </c>
      <c r="N56" s="132">
        <f t="shared" si="32"/>
        <v>0</v>
      </c>
      <c r="P56" s="36"/>
      <c r="Q56" s="1"/>
    </row>
    <row r="57" spans="1:17" s="13" customFormat="1" x14ac:dyDescent="0.2">
      <c r="A57" s="141" t="s">
        <v>203</v>
      </c>
      <c r="B57" s="142" t="s">
        <v>14</v>
      </c>
      <c r="C57" s="142">
        <v>104803</v>
      </c>
      <c r="D57" s="152" t="s">
        <v>182</v>
      </c>
      <c r="E57" s="142" t="s">
        <v>27</v>
      </c>
      <c r="F57" s="144">
        <v>112</v>
      </c>
      <c r="G57" s="41"/>
      <c r="H57" s="41"/>
      <c r="I57" s="40">
        <f t="shared" si="21"/>
        <v>0</v>
      </c>
      <c r="J57" s="148" t="s">
        <v>22</v>
      </c>
      <c r="K57" s="131">
        <f t="shared" si="15"/>
        <v>0</v>
      </c>
      <c r="L57" s="131">
        <f t="shared" si="16"/>
        <v>0</v>
      </c>
      <c r="M57" s="131">
        <f t="shared" si="17"/>
        <v>0</v>
      </c>
      <c r="N57" s="132">
        <f t="shared" si="32"/>
        <v>0</v>
      </c>
      <c r="P57" s="36"/>
      <c r="Q57" s="1"/>
    </row>
    <row r="58" spans="1:17" s="13" customFormat="1" ht="22.5" x14ac:dyDescent="0.2">
      <c r="A58" s="141" t="s">
        <v>204</v>
      </c>
      <c r="B58" s="142" t="s">
        <v>14</v>
      </c>
      <c r="C58" s="142">
        <v>94228</v>
      </c>
      <c r="D58" s="152" t="s">
        <v>183</v>
      </c>
      <c r="E58" s="142" t="s">
        <v>27</v>
      </c>
      <c r="F58" s="144">
        <v>81.3</v>
      </c>
      <c r="G58" s="41"/>
      <c r="H58" s="41"/>
      <c r="I58" s="40">
        <f t="shared" si="21"/>
        <v>0</v>
      </c>
      <c r="J58" s="148" t="s">
        <v>22</v>
      </c>
      <c r="K58" s="131">
        <f t="shared" si="15"/>
        <v>0</v>
      </c>
      <c r="L58" s="131">
        <f t="shared" si="16"/>
        <v>0</v>
      </c>
      <c r="M58" s="131">
        <f t="shared" si="17"/>
        <v>0</v>
      </c>
      <c r="N58" s="132">
        <f t="shared" si="32"/>
        <v>0</v>
      </c>
      <c r="P58" s="36"/>
      <c r="Q58" s="1"/>
    </row>
    <row r="59" spans="1:17" s="13" customFormat="1" ht="22.5" x14ac:dyDescent="0.2">
      <c r="A59" s="141" t="s">
        <v>205</v>
      </c>
      <c r="B59" s="142" t="s">
        <v>14</v>
      </c>
      <c r="C59" s="142">
        <v>89578</v>
      </c>
      <c r="D59" s="152" t="s">
        <v>184</v>
      </c>
      <c r="E59" s="142" t="s">
        <v>27</v>
      </c>
      <c r="F59" s="144">
        <v>52</v>
      </c>
      <c r="G59" s="41"/>
      <c r="H59" s="41"/>
      <c r="I59" s="40">
        <f t="shared" si="21"/>
        <v>0</v>
      </c>
      <c r="J59" s="148" t="s">
        <v>22</v>
      </c>
      <c r="K59" s="131">
        <f t="shared" si="15"/>
        <v>0</v>
      </c>
      <c r="L59" s="131">
        <f t="shared" si="16"/>
        <v>0</v>
      </c>
      <c r="M59" s="131">
        <f t="shared" si="17"/>
        <v>0</v>
      </c>
      <c r="N59" s="132">
        <f t="shared" si="32"/>
        <v>0</v>
      </c>
      <c r="P59" s="36"/>
      <c r="Q59" s="1"/>
    </row>
    <row r="60" spans="1:17" s="13" customFormat="1" ht="22.5" x14ac:dyDescent="0.2">
      <c r="A60" s="141" t="s">
        <v>206</v>
      </c>
      <c r="B60" s="142" t="s">
        <v>14</v>
      </c>
      <c r="C60" s="142" t="s">
        <v>217</v>
      </c>
      <c r="D60" s="152" t="s">
        <v>185</v>
      </c>
      <c r="E60" s="142" t="s">
        <v>25</v>
      </c>
      <c r="F60" s="144">
        <v>22</v>
      </c>
      <c r="G60" s="41"/>
      <c r="H60" s="41"/>
      <c r="I60" s="40">
        <f t="shared" si="21"/>
        <v>0</v>
      </c>
      <c r="J60" s="148" t="s">
        <v>22</v>
      </c>
      <c r="K60" s="131">
        <f t="shared" si="15"/>
        <v>0</v>
      </c>
      <c r="L60" s="131">
        <f t="shared" si="16"/>
        <v>0</v>
      </c>
      <c r="M60" s="131">
        <f t="shared" si="17"/>
        <v>0</v>
      </c>
      <c r="N60" s="132">
        <f t="shared" si="32"/>
        <v>0</v>
      </c>
      <c r="P60" s="36"/>
      <c r="Q60" s="1"/>
    </row>
    <row r="61" spans="1:17" s="13" customFormat="1" ht="22.5" x14ac:dyDescent="0.2">
      <c r="A61" s="141" t="s">
        <v>206</v>
      </c>
      <c r="B61" s="142" t="s">
        <v>14</v>
      </c>
      <c r="C61" s="142">
        <v>100327</v>
      </c>
      <c r="D61" s="152" t="s">
        <v>186</v>
      </c>
      <c r="E61" s="142" t="s">
        <v>27</v>
      </c>
      <c r="F61" s="144">
        <v>13</v>
      </c>
      <c r="G61" s="41"/>
      <c r="H61" s="41"/>
      <c r="I61" s="40">
        <f t="shared" si="21"/>
        <v>0</v>
      </c>
      <c r="J61" s="148" t="s">
        <v>219</v>
      </c>
      <c r="K61" s="131">
        <f t="shared" si="15"/>
        <v>0</v>
      </c>
      <c r="L61" s="131">
        <f t="shared" si="16"/>
        <v>0</v>
      </c>
      <c r="M61" s="131">
        <f t="shared" si="17"/>
        <v>0</v>
      </c>
      <c r="N61" s="132">
        <f t="shared" si="32"/>
        <v>0</v>
      </c>
      <c r="P61" s="36"/>
      <c r="Q61" s="1"/>
    </row>
    <row r="62" spans="1:17" s="13" customFormat="1" ht="22.5" x14ac:dyDescent="0.2">
      <c r="A62" s="141" t="s">
        <v>207</v>
      </c>
      <c r="B62" s="142" t="s">
        <v>36</v>
      </c>
      <c r="C62" s="142">
        <v>2633</v>
      </c>
      <c r="D62" s="152" t="s">
        <v>187</v>
      </c>
      <c r="E62" s="142" t="s">
        <v>20</v>
      </c>
      <c r="F62" s="144">
        <v>40</v>
      </c>
      <c r="G62" s="41"/>
      <c r="H62" s="41"/>
      <c r="I62" s="40">
        <f t="shared" si="21"/>
        <v>0</v>
      </c>
      <c r="J62" s="148" t="s">
        <v>22</v>
      </c>
      <c r="K62" s="131">
        <f t="shared" si="15"/>
        <v>0</v>
      </c>
      <c r="L62" s="131">
        <f t="shared" si="16"/>
        <v>0</v>
      </c>
      <c r="M62" s="131">
        <f t="shared" si="17"/>
        <v>0</v>
      </c>
      <c r="N62" s="132">
        <f t="shared" si="32"/>
        <v>0</v>
      </c>
      <c r="P62" s="36"/>
      <c r="Q62" s="1"/>
    </row>
    <row r="63" spans="1:17" s="13" customFormat="1" ht="22.5" x14ac:dyDescent="0.2">
      <c r="A63" s="141" t="s">
        <v>208</v>
      </c>
      <c r="B63" s="142" t="s">
        <v>36</v>
      </c>
      <c r="C63" s="142">
        <v>2633</v>
      </c>
      <c r="D63" s="152" t="s">
        <v>188</v>
      </c>
      <c r="E63" s="142" t="s">
        <v>20</v>
      </c>
      <c r="F63" s="144">
        <v>160</v>
      </c>
      <c r="G63" s="41"/>
      <c r="H63" s="41"/>
      <c r="I63" s="40">
        <f t="shared" si="21"/>
        <v>0</v>
      </c>
      <c r="J63" s="148" t="s">
        <v>22</v>
      </c>
      <c r="K63" s="131">
        <f t="shared" si="15"/>
        <v>0</v>
      </c>
      <c r="L63" s="131">
        <f t="shared" si="16"/>
        <v>0</v>
      </c>
      <c r="M63" s="131">
        <f t="shared" si="17"/>
        <v>0</v>
      </c>
      <c r="N63" s="132">
        <f t="shared" si="32"/>
        <v>0</v>
      </c>
      <c r="P63" s="36"/>
      <c r="Q63" s="1"/>
    </row>
    <row r="64" spans="1:17" s="13" customFormat="1" ht="22.5" x14ac:dyDescent="0.2">
      <c r="A64" s="141" t="s">
        <v>209</v>
      </c>
      <c r="B64" s="142" t="s">
        <v>14</v>
      </c>
      <c r="C64" s="142">
        <v>96112</v>
      </c>
      <c r="D64" s="152" t="s">
        <v>189</v>
      </c>
      <c r="E64" s="142" t="s">
        <v>20</v>
      </c>
      <c r="F64" s="144">
        <v>40</v>
      </c>
      <c r="G64" s="41"/>
      <c r="H64" s="41"/>
      <c r="I64" s="40">
        <f t="shared" si="21"/>
        <v>0</v>
      </c>
      <c r="J64" s="148" t="s">
        <v>22</v>
      </c>
      <c r="K64" s="131">
        <f t="shared" si="15"/>
        <v>0</v>
      </c>
      <c r="L64" s="131">
        <f t="shared" si="16"/>
        <v>0</v>
      </c>
      <c r="M64" s="131">
        <f t="shared" si="17"/>
        <v>0</v>
      </c>
      <c r="N64" s="132">
        <f t="shared" si="32"/>
        <v>0</v>
      </c>
      <c r="P64" s="36"/>
      <c r="Q64" s="1"/>
    </row>
    <row r="65" spans="1:17" s="13" customFormat="1" x14ac:dyDescent="0.2">
      <c r="A65" s="141" t="s">
        <v>210</v>
      </c>
      <c r="B65" s="142" t="s">
        <v>36</v>
      </c>
      <c r="C65" s="142">
        <v>2640</v>
      </c>
      <c r="D65" s="152" t="s">
        <v>190</v>
      </c>
      <c r="E65" s="142" t="s">
        <v>27</v>
      </c>
      <c r="F65" s="144">
        <v>40</v>
      </c>
      <c r="G65" s="41"/>
      <c r="H65" s="41"/>
      <c r="I65" s="40">
        <f t="shared" si="21"/>
        <v>0</v>
      </c>
      <c r="J65" s="148" t="s">
        <v>22</v>
      </c>
      <c r="K65" s="131">
        <f t="shared" si="15"/>
        <v>0</v>
      </c>
      <c r="L65" s="131">
        <f t="shared" si="16"/>
        <v>0</v>
      </c>
      <c r="M65" s="131">
        <f t="shared" si="17"/>
        <v>0</v>
      </c>
      <c r="N65" s="132">
        <f t="shared" si="32"/>
        <v>0</v>
      </c>
      <c r="P65" s="36"/>
      <c r="Q65" s="1"/>
    </row>
    <row r="66" spans="1:17" s="13" customFormat="1" ht="22.5" x14ac:dyDescent="0.2">
      <c r="A66" s="141" t="s">
        <v>211</v>
      </c>
      <c r="B66" s="142" t="s">
        <v>14</v>
      </c>
      <c r="C66" s="142">
        <v>96111</v>
      </c>
      <c r="D66" s="152" t="s">
        <v>191</v>
      </c>
      <c r="E66" s="142" t="s">
        <v>20</v>
      </c>
      <c r="F66" s="144">
        <v>160</v>
      </c>
      <c r="G66" s="41"/>
      <c r="H66" s="41"/>
      <c r="I66" s="40">
        <f t="shared" si="21"/>
        <v>0</v>
      </c>
      <c r="J66" s="148" t="s">
        <v>22</v>
      </c>
      <c r="K66" s="131">
        <f t="shared" si="15"/>
        <v>0</v>
      </c>
      <c r="L66" s="131">
        <f t="shared" si="16"/>
        <v>0</v>
      </c>
      <c r="M66" s="131">
        <f t="shared" si="17"/>
        <v>0</v>
      </c>
      <c r="N66" s="132">
        <f t="shared" si="32"/>
        <v>0</v>
      </c>
      <c r="P66" s="36"/>
      <c r="Q66" s="1"/>
    </row>
    <row r="67" spans="1:17" s="13" customFormat="1" ht="22.5" x14ac:dyDescent="0.2">
      <c r="A67" s="141" t="s">
        <v>212</v>
      </c>
      <c r="B67" s="142" t="s">
        <v>14</v>
      </c>
      <c r="C67" s="142" t="s">
        <v>218</v>
      </c>
      <c r="D67" s="152" t="s">
        <v>192</v>
      </c>
      <c r="E67" s="142" t="s">
        <v>27</v>
      </c>
      <c r="F67" s="144">
        <v>53</v>
      </c>
      <c r="G67" s="41"/>
      <c r="H67" s="41"/>
      <c r="I67" s="40">
        <f t="shared" si="21"/>
        <v>0</v>
      </c>
      <c r="J67" s="148" t="s">
        <v>22</v>
      </c>
      <c r="K67" s="131">
        <f t="shared" si="15"/>
        <v>0</v>
      </c>
      <c r="L67" s="131">
        <f t="shared" si="16"/>
        <v>0</v>
      </c>
      <c r="M67" s="131">
        <f t="shared" si="17"/>
        <v>0</v>
      </c>
      <c r="N67" s="132">
        <f t="shared" si="32"/>
        <v>0</v>
      </c>
      <c r="P67" s="36"/>
      <c r="Q67" s="1"/>
    </row>
    <row r="68" spans="1:17" s="13" customFormat="1" x14ac:dyDescent="0.2">
      <c r="A68" s="141" t="s">
        <v>213</v>
      </c>
      <c r="B68" s="142" t="s">
        <v>36</v>
      </c>
      <c r="C68" s="142">
        <v>2635</v>
      </c>
      <c r="D68" s="152" t="s">
        <v>193</v>
      </c>
      <c r="E68" s="142" t="s">
        <v>27</v>
      </c>
      <c r="F68" s="144">
        <v>20</v>
      </c>
      <c r="G68" s="41"/>
      <c r="H68" s="41"/>
      <c r="I68" s="40">
        <f t="shared" si="21"/>
        <v>0</v>
      </c>
      <c r="J68" s="148" t="s">
        <v>22</v>
      </c>
      <c r="K68" s="131">
        <f t="shared" si="15"/>
        <v>0</v>
      </c>
      <c r="L68" s="131">
        <f t="shared" si="16"/>
        <v>0</v>
      </c>
      <c r="M68" s="131">
        <f t="shared" si="17"/>
        <v>0</v>
      </c>
      <c r="N68" s="132">
        <f t="shared" si="32"/>
        <v>0</v>
      </c>
      <c r="P68" s="36"/>
      <c r="Q68" s="1"/>
    </row>
    <row r="69" spans="1:17" s="13" customFormat="1" ht="33.75" x14ac:dyDescent="0.2">
      <c r="A69" s="141" t="s">
        <v>214</v>
      </c>
      <c r="B69" s="142" t="s">
        <v>14</v>
      </c>
      <c r="C69" s="142">
        <v>100760</v>
      </c>
      <c r="D69" s="152" t="s">
        <v>194</v>
      </c>
      <c r="E69" s="142" t="s">
        <v>20</v>
      </c>
      <c r="F69" s="144">
        <v>75.209999999999994</v>
      </c>
      <c r="G69" s="41"/>
      <c r="H69" s="41"/>
      <c r="I69" s="40">
        <f t="shared" si="21"/>
        <v>0</v>
      </c>
      <c r="J69" s="148" t="s">
        <v>22</v>
      </c>
      <c r="K69" s="131">
        <f t="shared" si="15"/>
        <v>0</v>
      </c>
      <c r="L69" s="131">
        <f t="shared" si="16"/>
        <v>0</v>
      </c>
      <c r="M69" s="131">
        <f t="shared" si="17"/>
        <v>0</v>
      </c>
      <c r="N69" s="132">
        <f t="shared" si="32"/>
        <v>0</v>
      </c>
      <c r="P69" s="36"/>
      <c r="Q69" s="1"/>
    </row>
    <row r="70" spans="1:17" s="13" customFormat="1" x14ac:dyDescent="0.2">
      <c r="A70" s="141" t="s">
        <v>215</v>
      </c>
      <c r="B70" s="142" t="s">
        <v>14</v>
      </c>
      <c r="C70" s="142">
        <v>102197</v>
      </c>
      <c r="D70" s="152" t="s">
        <v>195</v>
      </c>
      <c r="E70" s="142" t="s">
        <v>20</v>
      </c>
      <c r="F70" s="144">
        <v>40</v>
      </c>
      <c r="G70" s="41"/>
      <c r="H70" s="41"/>
      <c r="I70" s="40">
        <f t="shared" si="21"/>
        <v>0</v>
      </c>
      <c r="J70" s="148" t="s">
        <v>22</v>
      </c>
      <c r="K70" s="131">
        <f t="shared" si="15"/>
        <v>0</v>
      </c>
      <c r="L70" s="131">
        <f t="shared" si="16"/>
        <v>0</v>
      </c>
      <c r="M70" s="131">
        <f t="shared" si="17"/>
        <v>0</v>
      </c>
      <c r="N70" s="132">
        <f t="shared" si="32"/>
        <v>0</v>
      </c>
      <c r="P70" s="36"/>
      <c r="Q70" s="1"/>
    </row>
    <row r="71" spans="1:17" s="13" customFormat="1" ht="22.5" x14ac:dyDescent="0.2">
      <c r="A71" s="141" t="s">
        <v>216</v>
      </c>
      <c r="B71" s="142" t="s">
        <v>14</v>
      </c>
      <c r="C71" s="142">
        <v>102227</v>
      </c>
      <c r="D71" s="152" t="s">
        <v>196</v>
      </c>
      <c r="E71" s="142" t="s">
        <v>20</v>
      </c>
      <c r="F71" s="144">
        <v>166.05</v>
      </c>
      <c r="G71" s="41"/>
      <c r="H71" s="41"/>
      <c r="I71" s="40">
        <f t="shared" si="21"/>
        <v>0</v>
      </c>
      <c r="J71" s="148" t="s">
        <v>22</v>
      </c>
      <c r="K71" s="131">
        <f t="shared" si="15"/>
        <v>0</v>
      </c>
      <c r="L71" s="131">
        <f t="shared" si="16"/>
        <v>0</v>
      </c>
      <c r="M71" s="131">
        <f t="shared" si="17"/>
        <v>0</v>
      </c>
      <c r="N71" s="132">
        <f t="shared" si="32"/>
        <v>0</v>
      </c>
      <c r="P71" s="36"/>
      <c r="Q71" s="1"/>
    </row>
    <row r="72" spans="1:17" s="13" customFormat="1" x14ac:dyDescent="0.2">
      <c r="A72" s="33">
        <v>8</v>
      </c>
      <c r="B72" s="6"/>
      <c r="C72" s="6"/>
      <c r="D72" s="7" t="s">
        <v>220</v>
      </c>
      <c r="E72" s="6"/>
      <c r="F72" s="6"/>
      <c r="G72" s="6"/>
      <c r="H72" s="6"/>
      <c r="I72" s="8"/>
      <c r="J72" s="8"/>
      <c r="K72" s="8"/>
      <c r="L72" s="8"/>
      <c r="M72" s="8"/>
      <c r="N72" s="9">
        <f>SUM(N73:N75)</f>
        <v>0</v>
      </c>
      <c r="P72" s="36"/>
      <c r="Q72" s="1"/>
    </row>
    <row r="73" spans="1:17" s="13" customFormat="1" x14ac:dyDescent="0.2">
      <c r="A73" s="141" t="s">
        <v>221</v>
      </c>
      <c r="B73" s="142" t="s">
        <v>36</v>
      </c>
      <c r="C73" s="142">
        <v>2120</v>
      </c>
      <c r="D73" s="152" t="s">
        <v>225</v>
      </c>
      <c r="E73" s="142" t="s">
        <v>20</v>
      </c>
      <c r="F73" s="144">
        <v>273.31</v>
      </c>
      <c r="G73" s="41"/>
      <c r="H73" s="41"/>
      <c r="I73" s="40">
        <f t="shared" si="21"/>
        <v>0</v>
      </c>
      <c r="J73" s="148" t="s">
        <v>22</v>
      </c>
      <c r="K73" s="131">
        <f t="shared" si="15"/>
        <v>0</v>
      </c>
      <c r="L73" s="131">
        <f t="shared" si="16"/>
        <v>0</v>
      </c>
      <c r="M73" s="131">
        <f t="shared" si="17"/>
        <v>0</v>
      </c>
      <c r="N73" s="132">
        <f t="shared" ref="N73:N75" si="33">ROUND(F73*K73,2)</f>
        <v>0</v>
      </c>
      <c r="P73" s="36"/>
      <c r="Q73" s="1"/>
    </row>
    <row r="74" spans="1:17" s="13" customFormat="1" ht="33.75" x14ac:dyDescent="0.2">
      <c r="A74" s="141" t="s">
        <v>222</v>
      </c>
      <c r="B74" s="142" t="s">
        <v>14</v>
      </c>
      <c r="C74" s="142" t="s">
        <v>224</v>
      </c>
      <c r="D74" s="152" t="s">
        <v>226</v>
      </c>
      <c r="E74" s="142" t="s">
        <v>28</v>
      </c>
      <c r="F74" s="144">
        <v>15</v>
      </c>
      <c r="G74" s="41"/>
      <c r="H74" s="41"/>
      <c r="I74" s="40">
        <f t="shared" si="21"/>
        <v>0</v>
      </c>
      <c r="J74" s="148" t="s">
        <v>22</v>
      </c>
      <c r="K74" s="131">
        <f t="shared" si="15"/>
        <v>0</v>
      </c>
      <c r="L74" s="131">
        <f t="shared" si="16"/>
        <v>0</v>
      </c>
      <c r="M74" s="131">
        <f t="shared" si="17"/>
        <v>0</v>
      </c>
      <c r="N74" s="132">
        <f t="shared" si="33"/>
        <v>0</v>
      </c>
      <c r="P74" s="36"/>
      <c r="Q74" s="1"/>
    </row>
    <row r="75" spans="1:17" s="13" customFormat="1" ht="22.5" x14ac:dyDescent="0.2">
      <c r="A75" s="159" t="s">
        <v>223</v>
      </c>
      <c r="B75" s="160" t="s">
        <v>14</v>
      </c>
      <c r="C75" s="160" t="s">
        <v>38</v>
      </c>
      <c r="D75" s="161" t="s">
        <v>39</v>
      </c>
      <c r="E75" s="160" t="s">
        <v>29</v>
      </c>
      <c r="F75" s="162">
        <v>150</v>
      </c>
      <c r="G75" s="163"/>
      <c r="H75" s="163"/>
      <c r="I75" s="163">
        <f t="shared" si="21"/>
        <v>0</v>
      </c>
      <c r="J75" s="164" t="s">
        <v>22</v>
      </c>
      <c r="K75" s="165">
        <f t="shared" si="15"/>
        <v>0</v>
      </c>
      <c r="L75" s="165">
        <f t="shared" si="16"/>
        <v>0</v>
      </c>
      <c r="M75" s="165">
        <f t="shared" si="17"/>
        <v>0</v>
      </c>
      <c r="N75" s="166">
        <f t="shared" si="33"/>
        <v>0</v>
      </c>
      <c r="P75" s="36"/>
      <c r="Q75" s="1"/>
    </row>
    <row r="76" spans="1:17" s="13" customFormat="1" x14ac:dyDescent="0.2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46" t="s">
        <v>32</v>
      </c>
      <c r="N76" s="47">
        <f>SUM(N20+N27+N30+N35+N39+N45+N50+N72)</f>
        <v>0</v>
      </c>
      <c r="O76" s="36"/>
      <c r="P76" s="36"/>
      <c r="Q76" s="1"/>
    </row>
    <row r="77" spans="1:17" s="13" customFormat="1" x14ac:dyDescent="0.2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1"/>
    </row>
    <row r="78" spans="1:17" s="13" customFormat="1" x14ac:dyDescent="0.2">
      <c r="A78" s="36"/>
      <c r="B78" s="36"/>
      <c r="C78" s="36"/>
      <c r="D78" s="36"/>
      <c r="E78" s="36"/>
      <c r="F78" s="180" t="s">
        <v>42</v>
      </c>
      <c r="G78" s="180"/>
      <c r="H78" s="180"/>
      <c r="I78" s="180"/>
      <c r="J78" s="180"/>
      <c r="K78" s="181"/>
      <c r="L78" s="181"/>
      <c r="M78" s="181"/>
      <c r="N78" s="181"/>
      <c r="O78" s="36"/>
      <c r="P78" s="36"/>
      <c r="Q78" s="1"/>
    </row>
    <row r="79" spans="1:17" s="13" customFormat="1" x14ac:dyDescent="0.2">
      <c r="A79" s="36"/>
      <c r="B79" s="36"/>
      <c r="C79" s="36"/>
      <c r="D79" s="36"/>
      <c r="E79" s="36"/>
      <c r="F79" s="180" t="s">
        <v>41</v>
      </c>
      <c r="G79" s="180"/>
      <c r="H79" s="180"/>
      <c r="I79" s="180"/>
      <c r="J79" s="180"/>
      <c r="K79" s="181"/>
      <c r="L79" s="181"/>
      <c r="M79" s="181"/>
      <c r="N79" s="181"/>
      <c r="O79" s="36"/>
      <c r="P79" s="36"/>
      <c r="Q79" s="1"/>
    </row>
    <row r="80" spans="1:17" s="13" customFormat="1" x14ac:dyDescent="0.2">
      <c r="A80" s="36"/>
      <c r="B80" s="36"/>
      <c r="C80" s="36"/>
      <c r="D80" s="36"/>
      <c r="E80" s="36"/>
      <c r="F80" s="180" t="s">
        <v>40</v>
      </c>
      <c r="G80" s="180"/>
      <c r="H80" s="180"/>
      <c r="I80" s="180"/>
      <c r="J80" s="180"/>
      <c r="K80" s="181">
        <f>N76</f>
        <v>0</v>
      </c>
      <c r="L80" s="181"/>
      <c r="M80" s="181"/>
      <c r="N80" s="181"/>
      <c r="O80" s="36"/>
      <c r="P80" s="36"/>
      <c r="Q80" s="1"/>
    </row>
    <row r="81" spans="1:17" s="13" customFormat="1" x14ac:dyDescent="0.2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1"/>
    </row>
    <row r="82" spans="1:17" s="13" customFormat="1" x14ac:dyDescent="0.2">
      <c r="A82" s="178"/>
      <c r="B82" s="178"/>
      <c r="C82" s="178"/>
      <c r="D82" s="36"/>
      <c r="E82" s="179" t="s">
        <v>45</v>
      </c>
      <c r="F82" s="179"/>
      <c r="G82" s="179"/>
      <c r="H82" s="179"/>
      <c r="I82" s="179"/>
      <c r="J82" s="179"/>
      <c r="K82" s="36"/>
      <c r="L82" s="36"/>
      <c r="M82" s="36"/>
      <c r="N82" s="36"/>
      <c r="O82" s="36"/>
      <c r="P82" s="36"/>
      <c r="Q82" s="1"/>
    </row>
    <row r="83" spans="1:17" x14ac:dyDescent="0.2">
      <c r="D83" s="27" t="s">
        <v>33</v>
      </c>
    </row>
    <row r="84" spans="1:17" x14ac:dyDescent="0.2">
      <c r="D84" s="27" t="s">
        <v>34</v>
      </c>
    </row>
    <row r="85" spans="1:17" x14ac:dyDescent="0.2">
      <c r="D85" s="27"/>
    </row>
    <row r="88" spans="1:17" x14ac:dyDescent="0.2">
      <c r="D88" s="27" t="s">
        <v>33</v>
      </c>
    </row>
    <row r="89" spans="1:17" x14ac:dyDescent="0.2">
      <c r="D89" s="27" t="s">
        <v>43</v>
      </c>
    </row>
    <row r="90" spans="1:17" x14ac:dyDescent="0.2">
      <c r="D90" s="27" t="s">
        <v>44</v>
      </c>
    </row>
  </sheetData>
  <mergeCells count="16">
    <mergeCell ref="C1:N6"/>
    <mergeCell ref="A82:C82"/>
    <mergeCell ref="E82:J82"/>
    <mergeCell ref="F78:J78"/>
    <mergeCell ref="F79:J79"/>
    <mergeCell ref="F80:J80"/>
    <mergeCell ref="K78:N78"/>
    <mergeCell ref="K79:N79"/>
    <mergeCell ref="K80:N80"/>
    <mergeCell ref="J16:N16"/>
    <mergeCell ref="A7:N7"/>
    <mergeCell ref="A8:N8"/>
    <mergeCell ref="A9:D9"/>
    <mergeCell ref="A10:D10"/>
    <mergeCell ref="A12:D13"/>
    <mergeCell ref="E12:I12"/>
  </mergeCells>
  <phoneticPr fontId="6" type="noConversion"/>
  <pageMargins left="0.511811024" right="0.511811024" top="0.78740157499999996" bottom="0.78740157499999996" header="0.31496062000000002" footer="0.31496062000000002"/>
  <pageSetup paperSize="9" scale="4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9"/>
  <sheetViews>
    <sheetView workbookViewId="0">
      <selection activeCell="V10" sqref="V10"/>
    </sheetView>
  </sheetViews>
  <sheetFormatPr defaultRowHeight="15" x14ac:dyDescent="0.25"/>
  <cols>
    <col min="5" max="5" width="19.140625" customWidth="1"/>
    <col min="6" max="6" width="15.140625" customWidth="1"/>
    <col min="8" max="9" width="14.28515625" bestFit="1" customWidth="1"/>
    <col min="10" max="10" width="9.140625" customWidth="1"/>
  </cols>
  <sheetData>
    <row r="1" spans="1:19" x14ac:dyDescent="0.25">
      <c r="A1" s="90"/>
      <c r="B1" s="96"/>
      <c r="C1" s="210" t="s">
        <v>231</v>
      </c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2"/>
    </row>
    <row r="2" spans="1:19" x14ac:dyDescent="0.25">
      <c r="A2" s="92"/>
      <c r="B2" s="97"/>
      <c r="C2" s="213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5"/>
    </row>
    <row r="3" spans="1:19" x14ac:dyDescent="0.25">
      <c r="A3" s="92"/>
      <c r="B3" s="97"/>
      <c r="C3" s="213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5"/>
    </row>
    <row r="4" spans="1:19" x14ac:dyDescent="0.25">
      <c r="A4" s="94"/>
      <c r="B4" s="98"/>
      <c r="C4" s="216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8"/>
    </row>
    <row r="5" spans="1:19" x14ac:dyDescent="0.25">
      <c r="A5" s="99" t="s">
        <v>103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1"/>
    </row>
    <row r="6" spans="1:19" x14ac:dyDescent="0.25">
      <c r="A6" s="99" t="s">
        <v>108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1"/>
    </row>
    <row r="9" spans="1:19" x14ac:dyDescent="0.25">
      <c r="A9" s="200"/>
      <c r="B9" s="202" t="s">
        <v>84</v>
      </c>
      <c r="C9" s="204" t="s">
        <v>85</v>
      </c>
      <c r="D9" s="102"/>
      <c r="E9" s="102"/>
      <c r="F9" s="206" t="s">
        <v>86</v>
      </c>
      <c r="G9" s="208" t="s">
        <v>87</v>
      </c>
      <c r="H9" s="103" t="s">
        <v>90</v>
      </c>
      <c r="I9" s="103" t="s">
        <v>91</v>
      </c>
      <c r="J9" s="103" t="s">
        <v>92</v>
      </c>
      <c r="K9" s="103" t="s">
        <v>93</v>
      </c>
      <c r="L9" s="103" t="s">
        <v>94</v>
      </c>
      <c r="M9" s="103" t="s">
        <v>95</v>
      </c>
      <c r="N9" s="103" t="s">
        <v>96</v>
      </c>
      <c r="O9" s="103" t="s">
        <v>97</v>
      </c>
      <c r="P9" s="103" t="s">
        <v>98</v>
      </c>
      <c r="Q9" s="103" t="s">
        <v>99</v>
      </c>
      <c r="R9" s="103" t="s">
        <v>100</v>
      </c>
      <c r="S9" s="104" t="s">
        <v>101</v>
      </c>
    </row>
    <row r="10" spans="1:19" x14ac:dyDescent="0.25">
      <c r="A10" s="201"/>
      <c r="B10" s="203"/>
      <c r="C10" s="205"/>
      <c r="D10" s="74"/>
      <c r="E10" s="74"/>
      <c r="F10" s="207"/>
      <c r="G10" s="209"/>
      <c r="H10" s="75" t="s">
        <v>89</v>
      </c>
      <c r="I10" s="75" t="s">
        <v>89</v>
      </c>
      <c r="J10" s="75" t="s">
        <v>89</v>
      </c>
      <c r="K10" s="75" t="s">
        <v>89</v>
      </c>
      <c r="L10" s="75" t="s">
        <v>89</v>
      </c>
      <c r="M10" s="75" t="s">
        <v>89</v>
      </c>
      <c r="N10" s="75" t="s">
        <v>89</v>
      </c>
      <c r="O10" s="75" t="s">
        <v>89</v>
      </c>
      <c r="P10" s="75" t="s">
        <v>89</v>
      </c>
      <c r="Q10" s="75" t="s">
        <v>89</v>
      </c>
      <c r="R10" s="75" t="s">
        <v>89</v>
      </c>
      <c r="S10" s="105" t="s">
        <v>89</v>
      </c>
    </row>
    <row r="11" spans="1:19" x14ac:dyDescent="0.25">
      <c r="A11" s="106"/>
      <c r="B11" s="76" t="s">
        <v>55</v>
      </c>
      <c r="C11" s="225" t="s">
        <v>228</v>
      </c>
      <c r="D11" s="225"/>
      <c r="E11" s="225"/>
      <c r="F11" s="79"/>
      <c r="G11" s="80" t="s">
        <v>88</v>
      </c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8"/>
    </row>
    <row r="12" spans="1:19" x14ac:dyDescent="0.25">
      <c r="A12" s="106"/>
      <c r="B12" s="77"/>
      <c r="C12" s="81" t="s">
        <v>79</v>
      </c>
      <c r="D12" s="81"/>
      <c r="E12" s="81"/>
      <c r="F12" s="86">
        <f>SUM(F13:F28)</f>
        <v>109502.70999999999</v>
      </c>
      <c r="G12" s="116"/>
      <c r="H12" s="117">
        <f>H30/$F$12</f>
        <v>0.33562131019405822</v>
      </c>
      <c r="I12" s="117">
        <f t="shared" ref="I12" si="0">I30/$F$12</f>
        <v>0.66437868980594172</v>
      </c>
      <c r="J12" s="117"/>
      <c r="K12" s="118"/>
      <c r="L12" s="118"/>
      <c r="M12" s="118"/>
      <c r="N12" s="118"/>
      <c r="O12" s="118"/>
      <c r="P12" s="118"/>
      <c r="Q12" s="118"/>
      <c r="R12" s="118"/>
      <c r="S12" s="118"/>
    </row>
    <row r="13" spans="1:19" x14ac:dyDescent="0.25">
      <c r="A13" s="106"/>
      <c r="B13" s="76">
        <v>1</v>
      </c>
      <c r="C13" s="219" t="s">
        <v>227</v>
      </c>
      <c r="D13" s="219"/>
      <c r="E13" s="219"/>
      <c r="F13" s="83"/>
      <c r="G13" s="80" t="s">
        <v>88</v>
      </c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8"/>
    </row>
    <row r="14" spans="1:19" x14ac:dyDescent="0.25">
      <c r="A14" s="106"/>
      <c r="B14" s="77"/>
      <c r="C14" s="81" t="s">
        <v>79</v>
      </c>
      <c r="D14" s="81"/>
      <c r="E14" s="81"/>
      <c r="F14" s="82">
        <v>13288.009999999998</v>
      </c>
      <c r="G14" s="116"/>
      <c r="H14" s="119">
        <v>0.5</v>
      </c>
      <c r="I14" s="119">
        <v>0.5</v>
      </c>
      <c r="J14" s="118"/>
      <c r="K14" s="118"/>
      <c r="L14" s="118"/>
      <c r="M14" s="118"/>
      <c r="N14" s="118"/>
      <c r="O14" s="118"/>
      <c r="P14" s="118"/>
      <c r="Q14" s="118"/>
      <c r="R14" s="118"/>
      <c r="S14" s="118"/>
    </row>
    <row r="15" spans="1:19" x14ac:dyDescent="0.25">
      <c r="A15" s="106"/>
      <c r="B15" s="76">
        <v>2</v>
      </c>
      <c r="C15" s="219" t="s">
        <v>130</v>
      </c>
      <c r="D15" s="219"/>
      <c r="E15" s="219"/>
      <c r="F15" s="83"/>
      <c r="G15" s="80" t="s">
        <v>88</v>
      </c>
      <c r="H15" s="109"/>
      <c r="I15" s="109"/>
      <c r="J15" s="109"/>
      <c r="K15" s="107"/>
      <c r="L15" s="107"/>
      <c r="M15" s="107"/>
      <c r="N15" s="107"/>
      <c r="O15" s="107"/>
      <c r="P15" s="107"/>
      <c r="Q15" s="107"/>
      <c r="R15" s="107"/>
      <c r="S15" s="108"/>
    </row>
    <row r="16" spans="1:19" x14ac:dyDescent="0.25">
      <c r="A16" s="106"/>
      <c r="B16" s="77"/>
      <c r="C16" s="81" t="s">
        <v>79</v>
      </c>
      <c r="D16" s="81"/>
      <c r="E16" s="81"/>
      <c r="F16" s="82">
        <v>949.92000000000007</v>
      </c>
      <c r="G16" s="116"/>
      <c r="H16" s="119">
        <v>0.5</v>
      </c>
      <c r="I16" s="119">
        <v>0.5</v>
      </c>
      <c r="J16" s="167"/>
      <c r="K16" s="118"/>
      <c r="L16" s="118"/>
      <c r="M16" s="118"/>
      <c r="N16" s="118"/>
      <c r="O16" s="118"/>
      <c r="P16" s="118"/>
      <c r="Q16" s="118"/>
      <c r="R16" s="118"/>
      <c r="S16" s="118"/>
    </row>
    <row r="17" spans="1:19" x14ac:dyDescent="0.25">
      <c r="A17" s="106"/>
      <c r="B17" s="76">
        <v>3</v>
      </c>
      <c r="C17" s="219" t="s">
        <v>135</v>
      </c>
      <c r="D17" s="219"/>
      <c r="E17" s="219"/>
      <c r="F17" s="83"/>
      <c r="G17" s="80" t="s">
        <v>88</v>
      </c>
      <c r="H17" s="109"/>
      <c r="I17" s="109"/>
      <c r="J17" s="109"/>
      <c r="K17" s="107"/>
      <c r="L17" s="107"/>
      <c r="M17" s="107"/>
      <c r="N17" s="107"/>
      <c r="O17" s="107"/>
      <c r="P17" s="107"/>
      <c r="Q17" s="107"/>
      <c r="R17" s="107"/>
      <c r="S17" s="108"/>
    </row>
    <row r="18" spans="1:19" x14ac:dyDescent="0.25">
      <c r="A18" s="106"/>
      <c r="B18" s="77"/>
      <c r="C18" s="81" t="s">
        <v>79</v>
      </c>
      <c r="D18" s="81"/>
      <c r="E18" s="81"/>
      <c r="F18" s="82">
        <v>1634.6399999999999</v>
      </c>
      <c r="G18" s="116"/>
      <c r="H18" s="119">
        <v>1</v>
      </c>
      <c r="I18" s="119"/>
      <c r="J18" s="167"/>
      <c r="K18" s="118"/>
      <c r="L18" s="118"/>
      <c r="M18" s="118"/>
      <c r="N18" s="118"/>
      <c r="O18" s="118"/>
      <c r="P18" s="118"/>
      <c r="Q18" s="118"/>
      <c r="R18" s="118"/>
      <c r="S18" s="118"/>
    </row>
    <row r="19" spans="1:19" x14ac:dyDescent="0.25">
      <c r="A19" s="106"/>
      <c r="B19" s="76">
        <v>4</v>
      </c>
      <c r="C19" s="219" t="s">
        <v>144</v>
      </c>
      <c r="D19" s="219"/>
      <c r="E19" s="219"/>
      <c r="F19" s="83"/>
      <c r="G19" s="80" t="s">
        <v>88</v>
      </c>
      <c r="H19" s="109"/>
      <c r="I19" s="109"/>
      <c r="J19" s="109"/>
      <c r="K19" s="107"/>
      <c r="L19" s="107"/>
      <c r="M19" s="107"/>
      <c r="N19" s="107"/>
      <c r="O19" s="107"/>
      <c r="P19" s="107"/>
      <c r="Q19" s="107"/>
      <c r="R19" s="107"/>
      <c r="S19" s="108"/>
    </row>
    <row r="20" spans="1:19" x14ac:dyDescent="0.25">
      <c r="A20" s="106"/>
      <c r="B20" s="77"/>
      <c r="C20" s="81" t="s">
        <v>79</v>
      </c>
      <c r="D20" s="81"/>
      <c r="E20" s="81"/>
      <c r="F20" s="82">
        <v>539.43999999999994</v>
      </c>
      <c r="G20" s="116"/>
      <c r="H20" s="119">
        <v>1</v>
      </c>
      <c r="I20" s="119"/>
      <c r="J20" s="167"/>
      <c r="K20" s="118"/>
      <c r="L20" s="118"/>
      <c r="M20" s="118"/>
      <c r="N20" s="118"/>
      <c r="O20" s="118"/>
      <c r="P20" s="118"/>
      <c r="Q20" s="118"/>
      <c r="R20" s="118"/>
      <c r="S20" s="118"/>
    </row>
    <row r="21" spans="1:19" x14ac:dyDescent="0.25">
      <c r="A21" s="106"/>
      <c r="B21" s="76">
        <v>5</v>
      </c>
      <c r="C21" s="219" t="s">
        <v>152</v>
      </c>
      <c r="D21" s="219"/>
      <c r="E21" s="219"/>
      <c r="F21" s="83"/>
      <c r="G21" s="80" t="s">
        <v>88</v>
      </c>
      <c r="H21" s="109"/>
      <c r="I21" s="109"/>
      <c r="J21" s="168"/>
      <c r="K21" s="107"/>
      <c r="L21" s="107"/>
      <c r="M21" s="107"/>
      <c r="N21" s="107"/>
      <c r="O21" s="107"/>
      <c r="P21" s="107"/>
      <c r="Q21" s="107"/>
      <c r="R21" s="107"/>
      <c r="S21" s="108"/>
    </row>
    <row r="22" spans="1:19" x14ac:dyDescent="0.25">
      <c r="A22" s="106"/>
      <c r="B22" s="77"/>
      <c r="C22" s="81" t="s">
        <v>79</v>
      </c>
      <c r="D22" s="81"/>
      <c r="E22" s="81"/>
      <c r="F22" s="82">
        <v>5389.78</v>
      </c>
      <c r="G22" s="116"/>
      <c r="H22" s="119">
        <v>1</v>
      </c>
      <c r="I22" s="119"/>
      <c r="J22" s="167"/>
      <c r="K22" s="118"/>
      <c r="L22" s="118"/>
      <c r="M22" s="118"/>
      <c r="N22" s="118"/>
      <c r="O22" s="118"/>
      <c r="P22" s="118"/>
      <c r="Q22" s="118"/>
      <c r="R22" s="118"/>
      <c r="S22" s="118"/>
    </row>
    <row r="23" spans="1:19" x14ac:dyDescent="0.25">
      <c r="A23" s="106"/>
      <c r="B23" s="76">
        <v>6</v>
      </c>
      <c r="C23" s="219" t="s">
        <v>165</v>
      </c>
      <c r="D23" s="219"/>
      <c r="E23" s="219"/>
      <c r="F23" s="83"/>
      <c r="G23" s="80" t="s">
        <v>88</v>
      </c>
      <c r="H23" s="109"/>
      <c r="I23" s="109"/>
      <c r="J23" s="168"/>
      <c r="K23" s="107"/>
      <c r="L23" s="107"/>
      <c r="M23" s="107"/>
      <c r="N23" s="107"/>
      <c r="O23" s="107"/>
      <c r="P23" s="107"/>
      <c r="Q23" s="107"/>
      <c r="R23" s="107"/>
      <c r="S23" s="108"/>
    </row>
    <row r="24" spans="1:19" x14ac:dyDescent="0.25">
      <c r="A24" s="106"/>
      <c r="B24" s="77"/>
      <c r="C24" s="81" t="s">
        <v>79</v>
      </c>
      <c r="D24" s="81"/>
      <c r="E24" s="81"/>
      <c r="F24" s="82">
        <v>13512.96</v>
      </c>
      <c r="G24" s="116"/>
      <c r="H24" s="119"/>
      <c r="I24" s="119">
        <v>1</v>
      </c>
      <c r="J24" s="167"/>
      <c r="K24" s="118"/>
      <c r="L24" s="118"/>
      <c r="M24" s="118"/>
      <c r="N24" s="118"/>
      <c r="O24" s="118"/>
      <c r="P24" s="118"/>
      <c r="Q24" s="118"/>
      <c r="R24" s="118"/>
      <c r="S24" s="118"/>
    </row>
    <row r="25" spans="1:19" x14ac:dyDescent="0.25">
      <c r="A25" s="106"/>
      <c r="B25" s="76">
        <v>7</v>
      </c>
      <c r="C25" s="219" t="s">
        <v>175</v>
      </c>
      <c r="D25" s="219"/>
      <c r="E25" s="219"/>
      <c r="F25" s="83"/>
      <c r="G25" s="80" t="s">
        <v>88</v>
      </c>
      <c r="H25" s="109"/>
      <c r="I25" s="109"/>
      <c r="J25" s="109"/>
      <c r="K25" s="107"/>
      <c r="L25" s="107"/>
      <c r="M25" s="107"/>
      <c r="N25" s="107"/>
      <c r="O25" s="107"/>
      <c r="P25" s="107"/>
      <c r="Q25" s="107"/>
      <c r="R25" s="107"/>
      <c r="S25" s="108"/>
    </row>
    <row r="26" spans="1:19" x14ac:dyDescent="0.25">
      <c r="A26" s="106"/>
      <c r="B26" s="77"/>
      <c r="C26" s="78" t="s">
        <v>79</v>
      </c>
      <c r="D26" s="78"/>
      <c r="E26" s="78"/>
      <c r="F26" s="82">
        <v>73562.06</v>
      </c>
      <c r="G26" s="120"/>
      <c r="H26" s="119">
        <v>0.3</v>
      </c>
      <c r="I26" s="119">
        <v>0.7</v>
      </c>
      <c r="J26" s="167"/>
      <c r="K26" s="118"/>
      <c r="L26" s="118"/>
      <c r="M26" s="118"/>
      <c r="N26" s="118"/>
      <c r="O26" s="118"/>
      <c r="P26" s="118"/>
      <c r="Q26" s="118"/>
      <c r="R26" s="118"/>
      <c r="S26" s="118"/>
    </row>
    <row r="27" spans="1:19" x14ac:dyDescent="0.25">
      <c r="A27" s="106"/>
      <c r="B27" s="76">
        <v>8</v>
      </c>
      <c r="C27" s="219" t="s">
        <v>220</v>
      </c>
      <c r="D27" s="219"/>
      <c r="E27" s="219"/>
      <c r="F27" s="83"/>
      <c r="G27" s="80" t="s">
        <v>88</v>
      </c>
      <c r="H27" s="109"/>
      <c r="I27" s="109"/>
      <c r="J27" s="109"/>
      <c r="K27" s="107"/>
      <c r="L27" s="107"/>
      <c r="M27" s="107"/>
      <c r="N27" s="107"/>
      <c r="O27" s="107"/>
      <c r="P27" s="107"/>
      <c r="Q27" s="107"/>
      <c r="R27" s="107"/>
      <c r="S27" s="108"/>
    </row>
    <row r="28" spans="1:19" x14ac:dyDescent="0.25">
      <c r="A28" s="106"/>
      <c r="B28" s="77"/>
      <c r="C28" s="78" t="s">
        <v>79</v>
      </c>
      <c r="D28" s="78"/>
      <c r="E28" s="78"/>
      <c r="F28" s="82">
        <v>625.9</v>
      </c>
      <c r="G28" s="120"/>
      <c r="H28" s="119"/>
      <c r="I28" s="119">
        <v>1</v>
      </c>
      <c r="J28" s="167"/>
      <c r="K28" s="118"/>
      <c r="L28" s="118"/>
      <c r="M28" s="118"/>
      <c r="N28" s="118"/>
      <c r="O28" s="118"/>
      <c r="P28" s="118"/>
      <c r="Q28" s="118"/>
      <c r="R28" s="118"/>
      <c r="S28" s="118"/>
    </row>
    <row r="29" spans="1:19" x14ac:dyDescent="0.25">
      <c r="A29" s="106"/>
      <c r="B29" s="76" t="s">
        <v>55</v>
      </c>
      <c r="C29" s="219" t="s">
        <v>32</v>
      </c>
      <c r="D29" s="219"/>
      <c r="E29" s="219"/>
      <c r="F29" s="85"/>
      <c r="G29" s="80" t="s">
        <v>102</v>
      </c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8"/>
    </row>
    <row r="30" spans="1:19" x14ac:dyDescent="0.25">
      <c r="A30" s="110"/>
      <c r="B30" s="111"/>
      <c r="C30" s="112"/>
      <c r="D30" s="112"/>
      <c r="E30" s="112"/>
      <c r="F30" s="113">
        <f>SUM(H30:J30)</f>
        <v>109502.70999999999</v>
      </c>
      <c r="G30" s="87"/>
      <c r="H30" s="114">
        <f>SUM($F$14*H14,$F$16*H16,$F$18*H18,$F$20*H20,$F$22*H22,$F$24*H24,$F$26*H26,$F$28*H28)</f>
        <v>36751.442999999999</v>
      </c>
      <c r="I30" s="114">
        <f>SUM($F$14*I14,$F$16*I16,$F$18*I18,$F$20*I20,$F$22*I22,$F$24*I24,$F$26*I26,$F$28*I28)</f>
        <v>72751.266999999993</v>
      </c>
      <c r="J30" s="114"/>
      <c r="K30" s="115"/>
      <c r="L30" s="115"/>
      <c r="M30" s="115"/>
      <c r="N30" s="115"/>
      <c r="O30" s="115"/>
      <c r="P30" s="115"/>
      <c r="Q30" s="115"/>
      <c r="R30" s="115"/>
      <c r="S30" s="84"/>
    </row>
    <row r="34" spans="3:12" x14ac:dyDescent="0.25">
      <c r="C34" s="222"/>
      <c r="D34" s="222"/>
      <c r="E34" s="222"/>
      <c r="F34" s="222"/>
      <c r="G34" s="50"/>
      <c r="H34" s="50"/>
      <c r="I34" s="223">
        <f ca="1">TODAY()</f>
        <v>45309</v>
      </c>
      <c r="J34" s="223"/>
      <c r="K34" s="223"/>
      <c r="L34" s="223"/>
    </row>
    <row r="35" spans="3:12" x14ac:dyDescent="0.25">
      <c r="C35" s="224" t="s">
        <v>67</v>
      </c>
      <c r="D35" s="224"/>
      <c r="E35" s="224"/>
      <c r="F35" s="224"/>
      <c r="G35" s="50"/>
      <c r="H35" s="60"/>
      <c r="I35" s="61" t="s">
        <v>68</v>
      </c>
      <c r="J35" s="62"/>
      <c r="K35" s="62"/>
      <c r="L35" s="62"/>
    </row>
    <row r="36" spans="3:12" x14ac:dyDescent="0.25">
      <c r="C36" s="50"/>
      <c r="D36" s="50"/>
      <c r="E36" s="50"/>
      <c r="F36" s="50"/>
      <c r="G36" s="50"/>
      <c r="H36" s="50"/>
      <c r="I36" s="50"/>
      <c r="J36" s="50"/>
      <c r="K36" s="50"/>
      <c r="L36" s="50"/>
    </row>
    <row r="37" spans="3:12" x14ac:dyDescent="0.25">
      <c r="C37" s="220"/>
      <c r="D37" s="220"/>
      <c r="E37" s="220"/>
      <c r="F37" s="220"/>
      <c r="G37" s="63"/>
      <c r="H37" s="50"/>
    </row>
    <row r="38" spans="3:12" x14ac:dyDescent="0.25">
      <c r="C38" s="221" t="s">
        <v>229</v>
      </c>
      <c r="D38" s="221"/>
      <c r="E38" s="221"/>
      <c r="F38" s="221"/>
      <c r="G38" s="64"/>
      <c r="H38" s="50"/>
    </row>
    <row r="39" spans="3:12" x14ac:dyDescent="0.25">
      <c r="C39" s="73" t="s">
        <v>229</v>
      </c>
      <c r="D39" s="66"/>
      <c r="E39" s="67"/>
      <c r="F39" s="67"/>
      <c r="G39" s="68"/>
      <c r="H39" s="50"/>
    </row>
  </sheetData>
  <mergeCells count="21">
    <mergeCell ref="C1:S4"/>
    <mergeCell ref="C27:E27"/>
    <mergeCell ref="C37:F37"/>
    <mergeCell ref="C38:F38"/>
    <mergeCell ref="C25:E25"/>
    <mergeCell ref="C29:E29"/>
    <mergeCell ref="C34:F34"/>
    <mergeCell ref="I34:L34"/>
    <mergeCell ref="C35:F35"/>
    <mergeCell ref="C13:E13"/>
    <mergeCell ref="C15:E15"/>
    <mergeCell ref="C17:E17"/>
    <mergeCell ref="C19:E19"/>
    <mergeCell ref="C21:E21"/>
    <mergeCell ref="C23:E23"/>
    <mergeCell ref="C11:E11"/>
    <mergeCell ref="A9:A10"/>
    <mergeCell ref="B9:B10"/>
    <mergeCell ref="C9:C10"/>
    <mergeCell ref="F9:F10"/>
    <mergeCell ref="G9:G10"/>
  </mergeCells>
  <conditionalFormatting sqref="B16:F16 B14:F14 B12:E12 B26:F26">
    <cfRule type="expression" dxfId="25" priority="23" stopIfTrue="1">
      <formula>$L11=2</formula>
    </cfRule>
    <cfRule type="expression" dxfId="24" priority="24" stopIfTrue="1">
      <formula>AND($L11=1,$R11&lt;&gt;"")</formula>
    </cfRule>
  </conditionalFormatting>
  <conditionalFormatting sqref="B15:C15 B13:C13 B11:C11 F11 F13 F15">
    <cfRule type="expression" dxfId="23" priority="25" stopIfTrue="1">
      <formula>$L11=2</formula>
    </cfRule>
    <cfRule type="expression" dxfId="22" priority="26" stopIfTrue="1">
      <formula>AND($L11=1,$R11&lt;&gt;"")</formula>
    </cfRule>
  </conditionalFormatting>
  <conditionalFormatting sqref="B22:F22 B20:F20 B18:F18">
    <cfRule type="expression" dxfId="21" priority="19" stopIfTrue="1">
      <formula>$L17=2</formula>
    </cfRule>
    <cfRule type="expression" dxfId="20" priority="20" stopIfTrue="1">
      <formula>AND($L17=1,$R17&lt;&gt;"")</formula>
    </cfRule>
  </conditionalFormatting>
  <conditionalFormatting sqref="B21:C21 B19:C19 B17:C17 F17 F19 F21">
    <cfRule type="expression" dxfId="19" priority="21" stopIfTrue="1">
      <formula>$L17=2</formula>
    </cfRule>
    <cfRule type="expression" dxfId="18" priority="22" stopIfTrue="1">
      <formula>AND($L17=1,$R17&lt;&gt;"")</formula>
    </cfRule>
  </conditionalFormatting>
  <conditionalFormatting sqref="B24:F24">
    <cfRule type="expression" dxfId="17" priority="15" stopIfTrue="1">
      <formula>$L23=2</formula>
    </cfRule>
    <cfRule type="expression" dxfId="16" priority="16" stopIfTrue="1">
      <formula>AND($L23=1,$R23&lt;&gt;"")</formula>
    </cfRule>
  </conditionalFormatting>
  <conditionalFormatting sqref="B25:C25 B23:C23 F23 F25">
    <cfRule type="expression" dxfId="15" priority="17" stopIfTrue="1">
      <formula>$L23=2</formula>
    </cfRule>
    <cfRule type="expression" dxfId="14" priority="18" stopIfTrue="1">
      <formula>AND($L23=1,$R23&lt;&gt;"")</formula>
    </cfRule>
  </conditionalFormatting>
  <conditionalFormatting sqref="F12">
    <cfRule type="expression" dxfId="13" priority="13" stopIfTrue="1">
      <formula>$L11=2</formula>
    </cfRule>
    <cfRule type="expression" dxfId="12" priority="14" stopIfTrue="1">
      <formula>AND($L11=1,$R11&lt;&gt;"")</formula>
    </cfRule>
  </conditionalFormatting>
  <conditionalFormatting sqref="B30:F30">
    <cfRule type="expression" dxfId="11" priority="9" stopIfTrue="1">
      <formula>$L29=2</formula>
    </cfRule>
    <cfRule type="expression" dxfId="10" priority="10" stopIfTrue="1">
      <formula>AND($L29=1,$R29&lt;&gt;"")</formula>
    </cfRule>
  </conditionalFormatting>
  <conditionalFormatting sqref="B29:C29 F29">
    <cfRule type="expression" dxfId="9" priority="11" stopIfTrue="1">
      <formula>$L29=2</formula>
    </cfRule>
    <cfRule type="expression" dxfId="8" priority="12" stopIfTrue="1">
      <formula>AND($L29=1,$R29&lt;&gt;"")</formula>
    </cfRule>
  </conditionalFormatting>
  <conditionalFormatting sqref="B28:F28">
    <cfRule type="expression" dxfId="7" priority="3" stopIfTrue="1">
      <formula>$L27=2</formula>
    </cfRule>
    <cfRule type="expression" dxfId="6" priority="4" stopIfTrue="1">
      <formula>AND($L27=1,$R27&lt;&gt;"")</formula>
    </cfRule>
  </conditionalFormatting>
  <conditionalFormatting sqref="B27:C27 F27">
    <cfRule type="expression" dxfId="5" priority="1" stopIfTrue="1">
      <formula>$L27=2</formula>
    </cfRule>
    <cfRule type="expression" dxfId="4" priority="2" stopIfTrue="1">
      <formula>AND($L27=1,$R27&lt;&gt;"")</formula>
    </cfRule>
  </conditionalFormatting>
  <pageMargins left="0.511811024" right="0.511811024" top="0.78740157499999996" bottom="0.78740157499999996" header="0.31496062000000002" footer="0.31496062000000002"/>
  <pageSetup paperSize="9" scale="6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0"/>
  <sheetViews>
    <sheetView topLeftCell="A28" workbookViewId="0">
      <selection activeCell="A47" sqref="A47:D48"/>
    </sheetView>
  </sheetViews>
  <sheetFormatPr defaultRowHeight="15" x14ac:dyDescent="0.25"/>
  <sheetData>
    <row r="1" spans="1:10" x14ac:dyDescent="0.25">
      <c r="A1" s="90"/>
      <c r="B1" s="91"/>
      <c r="C1" s="210" t="s">
        <v>231</v>
      </c>
      <c r="D1" s="211"/>
      <c r="E1" s="211"/>
      <c r="F1" s="211"/>
      <c r="G1" s="211"/>
      <c r="H1" s="211"/>
      <c r="I1" s="211"/>
      <c r="J1" s="212"/>
    </row>
    <row r="2" spans="1:10" x14ac:dyDescent="0.25">
      <c r="A2" s="92"/>
      <c r="B2" s="93"/>
      <c r="C2" s="213"/>
      <c r="D2" s="214"/>
      <c r="E2" s="214"/>
      <c r="F2" s="214"/>
      <c r="G2" s="214"/>
      <c r="H2" s="214"/>
      <c r="I2" s="214"/>
      <c r="J2" s="215"/>
    </row>
    <row r="3" spans="1:10" x14ac:dyDescent="0.25">
      <c r="A3" s="92"/>
      <c r="B3" s="93"/>
      <c r="C3" s="213"/>
      <c r="D3" s="214"/>
      <c r="E3" s="214"/>
      <c r="F3" s="214"/>
      <c r="G3" s="214"/>
      <c r="H3" s="214"/>
      <c r="I3" s="214"/>
      <c r="J3" s="215"/>
    </row>
    <row r="4" spans="1:10" x14ac:dyDescent="0.25">
      <c r="A4" s="92"/>
      <c r="B4" s="93"/>
      <c r="C4" s="213"/>
      <c r="D4" s="214"/>
      <c r="E4" s="214"/>
      <c r="F4" s="214"/>
      <c r="G4" s="214"/>
      <c r="H4" s="214"/>
      <c r="I4" s="214"/>
      <c r="J4" s="215"/>
    </row>
    <row r="5" spans="1:10" x14ac:dyDescent="0.25">
      <c r="A5" s="92"/>
      <c r="B5" s="93"/>
      <c r="C5" s="213"/>
      <c r="D5" s="214"/>
      <c r="E5" s="214"/>
      <c r="F5" s="214"/>
      <c r="G5" s="214"/>
      <c r="H5" s="214"/>
      <c r="I5" s="214"/>
      <c r="J5" s="215"/>
    </row>
    <row r="6" spans="1:10" x14ac:dyDescent="0.25">
      <c r="A6" s="94"/>
      <c r="B6" s="95"/>
      <c r="C6" s="216"/>
      <c r="D6" s="217"/>
      <c r="E6" s="217"/>
      <c r="F6" s="217"/>
      <c r="G6" s="217"/>
      <c r="H6" s="217"/>
      <c r="I6" s="217"/>
      <c r="J6" s="218"/>
    </row>
    <row r="7" spans="1:10" x14ac:dyDescent="0.25">
      <c r="A7" s="241" t="s">
        <v>46</v>
      </c>
      <c r="B7" s="242"/>
      <c r="C7" s="242"/>
      <c r="D7" s="242"/>
      <c r="E7" s="242"/>
      <c r="F7" s="242"/>
      <c r="G7" s="242"/>
      <c r="H7" s="242"/>
      <c r="I7" s="242"/>
      <c r="J7" s="243"/>
    </row>
    <row r="8" spans="1:10" ht="28.5" customHeight="1" x14ac:dyDescent="0.25">
      <c r="A8" s="244" t="s">
        <v>108</v>
      </c>
      <c r="B8" s="245"/>
      <c r="C8" s="245"/>
      <c r="D8" s="245"/>
      <c r="E8" s="245"/>
      <c r="F8" s="245"/>
      <c r="G8" s="245"/>
      <c r="H8" s="245"/>
      <c r="I8" s="245"/>
      <c r="J8" s="246"/>
    </row>
    <row r="9" spans="1:10" x14ac:dyDescent="0.25">
      <c r="A9" s="48"/>
      <c r="B9" s="48"/>
      <c r="C9" s="48"/>
      <c r="D9" s="48"/>
      <c r="E9" s="48"/>
      <c r="F9" s="48"/>
      <c r="G9" s="48"/>
      <c r="H9" s="48"/>
      <c r="I9" s="48"/>
      <c r="J9" s="48"/>
    </row>
    <row r="10" spans="1:10" x14ac:dyDescent="0.25">
      <c r="A10" s="247" t="s">
        <v>82</v>
      </c>
      <c r="B10" s="247"/>
      <c r="C10" s="247"/>
      <c r="D10" s="247"/>
      <c r="E10" s="247"/>
      <c r="F10" s="247"/>
      <c r="G10" s="247"/>
      <c r="H10" s="247"/>
      <c r="I10" s="240">
        <v>0.35</v>
      </c>
      <c r="J10" s="240"/>
    </row>
    <row r="11" spans="1:10" x14ac:dyDescent="0.25">
      <c r="A11" s="239" t="s">
        <v>47</v>
      </c>
      <c r="B11" s="239"/>
      <c r="C11" s="239"/>
      <c r="D11" s="239"/>
      <c r="E11" s="239"/>
      <c r="F11" s="239"/>
      <c r="G11" s="239"/>
      <c r="H11" s="239"/>
      <c r="I11" s="240">
        <v>0.03</v>
      </c>
      <c r="J11" s="240"/>
    </row>
    <row r="12" spans="1:10" x14ac:dyDescent="0.25">
      <c r="A12" s="49"/>
      <c r="B12" s="49"/>
      <c r="C12" s="49"/>
      <c r="D12" s="49"/>
      <c r="E12" s="49"/>
      <c r="F12" s="49"/>
      <c r="G12" s="49"/>
      <c r="H12" s="49"/>
      <c r="I12" s="49"/>
      <c r="J12" s="49"/>
    </row>
    <row r="13" spans="1:10" x14ac:dyDescent="0.25">
      <c r="A13" s="50"/>
      <c r="B13" s="50"/>
      <c r="C13" s="50"/>
      <c r="D13" s="50"/>
      <c r="E13" s="50"/>
      <c r="F13" s="50"/>
      <c r="G13" s="50"/>
      <c r="H13" s="50"/>
      <c r="I13" s="50"/>
      <c r="J13" s="50"/>
    </row>
    <row r="14" spans="1:10" ht="15.75" x14ac:dyDescent="0.25">
      <c r="A14" s="226" t="s">
        <v>22</v>
      </c>
      <c r="B14" s="226"/>
      <c r="C14" s="226"/>
      <c r="D14" s="226"/>
      <c r="E14" s="226"/>
      <c r="F14" s="226"/>
      <c r="G14" s="226"/>
      <c r="H14" s="226"/>
      <c r="I14" s="226"/>
      <c r="J14" s="226"/>
    </row>
    <row r="15" spans="1:10" x14ac:dyDescent="0.25">
      <c r="A15" s="50"/>
      <c r="B15" s="50"/>
      <c r="C15" s="50"/>
      <c r="D15" s="50"/>
      <c r="E15" s="50"/>
      <c r="F15" s="50"/>
      <c r="G15" s="50"/>
      <c r="H15" s="50"/>
      <c r="I15" s="50"/>
      <c r="J15" s="50"/>
    </row>
    <row r="16" spans="1:10" x14ac:dyDescent="0.25">
      <c r="A16" s="227" t="s">
        <v>48</v>
      </c>
      <c r="B16" s="227"/>
      <c r="C16" s="227"/>
      <c r="D16" s="227"/>
      <c r="E16" s="227"/>
      <c r="F16" s="227"/>
      <c r="G16" s="227"/>
      <c r="H16" s="227"/>
      <c r="I16" s="227"/>
      <c r="J16" s="227"/>
    </row>
    <row r="17" spans="1:14" x14ac:dyDescent="0.25">
      <c r="A17" s="228" t="s">
        <v>120</v>
      </c>
      <c r="B17" s="228"/>
      <c r="C17" s="228"/>
      <c r="D17" s="228"/>
      <c r="E17" s="228"/>
      <c r="F17" s="228"/>
      <c r="G17" s="228"/>
      <c r="H17" s="228"/>
      <c r="I17" s="228"/>
      <c r="J17" s="228"/>
    </row>
    <row r="18" spans="1:14" x14ac:dyDescent="0.25">
      <c r="A18" s="50"/>
      <c r="B18" s="50"/>
      <c r="C18" s="50"/>
      <c r="D18" s="50"/>
      <c r="E18" s="50"/>
      <c r="F18" s="50"/>
      <c r="G18" s="50"/>
      <c r="H18" s="50"/>
      <c r="I18" s="50"/>
      <c r="J18" s="50"/>
    </row>
    <row r="19" spans="1:14" ht="15" customHeight="1" x14ac:dyDescent="0.25">
      <c r="A19" s="229" t="s">
        <v>49</v>
      </c>
      <c r="B19" s="230"/>
      <c r="C19" s="230"/>
      <c r="D19" s="230"/>
      <c r="E19" s="230"/>
      <c r="F19" s="230"/>
      <c r="G19" s="230"/>
      <c r="H19" s="231"/>
      <c r="I19" s="235" t="s">
        <v>50</v>
      </c>
      <c r="J19" s="237" t="s">
        <v>51</v>
      </c>
      <c r="L19" s="251" t="s">
        <v>52</v>
      </c>
      <c r="M19" s="251" t="s">
        <v>53</v>
      </c>
      <c r="N19" s="251" t="s">
        <v>54</v>
      </c>
    </row>
    <row r="20" spans="1:14" x14ac:dyDescent="0.25">
      <c r="A20" s="232"/>
      <c r="B20" s="233"/>
      <c r="C20" s="233"/>
      <c r="D20" s="233"/>
      <c r="E20" s="233"/>
      <c r="F20" s="233"/>
      <c r="G20" s="233"/>
      <c r="H20" s="234"/>
      <c r="I20" s="236"/>
      <c r="J20" s="238"/>
      <c r="L20" s="251"/>
      <c r="M20" s="251"/>
      <c r="N20" s="251"/>
    </row>
    <row r="21" spans="1:14" ht="15" customHeight="1" x14ac:dyDescent="0.25">
      <c r="A21" s="248" t="s">
        <v>69</v>
      </c>
      <c r="B21" s="249"/>
      <c r="C21" s="249"/>
      <c r="D21" s="249"/>
      <c r="E21" s="249"/>
      <c r="F21" s="249"/>
      <c r="G21" s="249"/>
      <c r="H21" s="250"/>
      <c r="I21" s="51" t="s">
        <v>70</v>
      </c>
      <c r="J21" s="52">
        <v>5.5E-2</v>
      </c>
      <c r="L21" s="53">
        <v>0.03</v>
      </c>
      <c r="M21" s="53">
        <v>0.04</v>
      </c>
      <c r="N21" s="53">
        <v>5.5E-2</v>
      </c>
    </row>
    <row r="22" spans="1:14" ht="15" customHeight="1" x14ac:dyDescent="0.25">
      <c r="A22" s="248" t="s">
        <v>71</v>
      </c>
      <c r="B22" s="249"/>
      <c r="C22" s="249"/>
      <c r="D22" s="249"/>
      <c r="E22" s="249"/>
      <c r="F22" s="249"/>
      <c r="G22" s="249"/>
      <c r="H22" s="250"/>
      <c r="I22" s="51" t="s">
        <v>72</v>
      </c>
      <c r="J22" s="52">
        <v>0.01</v>
      </c>
      <c r="L22" s="53">
        <v>8.0000000000000002E-3</v>
      </c>
      <c r="M22" s="53">
        <v>8.0000000000000002E-3</v>
      </c>
      <c r="N22" s="53">
        <v>0.01</v>
      </c>
    </row>
    <row r="23" spans="1:14" x14ac:dyDescent="0.25">
      <c r="A23" s="248" t="s">
        <v>73</v>
      </c>
      <c r="B23" s="249"/>
      <c r="C23" s="249"/>
      <c r="D23" s="249"/>
      <c r="E23" s="249"/>
      <c r="F23" s="249"/>
      <c r="G23" s="249"/>
      <c r="H23" s="250"/>
      <c r="I23" s="51" t="s">
        <v>74</v>
      </c>
      <c r="J23" s="52">
        <v>1.2699999999999999E-2</v>
      </c>
      <c r="L23" s="53">
        <v>9.7000000000000003E-3</v>
      </c>
      <c r="M23" s="53">
        <v>1.2699999999999999E-2</v>
      </c>
      <c r="N23" s="53">
        <v>1.2699999999999999E-2</v>
      </c>
    </row>
    <row r="24" spans="1:14" ht="15" customHeight="1" x14ac:dyDescent="0.25">
      <c r="A24" s="248" t="s">
        <v>75</v>
      </c>
      <c r="B24" s="249"/>
      <c r="C24" s="249"/>
      <c r="D24" s="249"/>
      <c r="E24" s="249"/>
      <c r="F24" s="249"/>
      <c r="G24" s="249"/>
      <c r="H24" s="250"/>
      <c r="I24" s="51" t="s">
        <v>76</v>
      </c>
      <c r="J24" s="52">
        <v>1.3899999999999999E-2</v>
      </c>
      <c r="L24" s="53">
        <v>5.8999999999999999E-3</v>
      </c>
      <c r="M24" s="53">
        <v>1.23E-2</v>
      </c>
      <c r="N24" s="53">
        <v>1.3899999999999999E-2</v>
      </c>
    </row>
    <row r="25" spans="1:14" x14ac:dyDescent="0.25">
      <c r="A25" s="248" t="s">
        <v>77</v>
      </c>
      <c r="B25" s="249"/>
      <c r="C25" s="249"/>
      <c r="D25" s="249"/>
      <c r="E25" s="249"/>
      <c r="F25" s="249"/>
      <c r="G25" s="249"/>
      <c r="H25" s="250"/>
      <c r="I25" s="51" t="s">
        <v>78</v>
      </c>
      <c r="J25" s="52">
        <v>8.6900000000000005E-2</v>
      </c>
      <c r="L25" s="53">
        <v>6.1600000000000002E-2</v>
      </c>
      <c r="M25" s="53">
        <v>7.400000000000001E-2</v>
      </c>
      <c r="N25" s="53">
        <v>8.9600000000000013E-2</v>
      </c>
    </row>
    <row r="26" spans="1:14" ht="15" customHeight="1" x14ac:dyDescent="0.25">
      <c r="A26" s="248" t="s">
        <v>56</v>
      </c>
      <c r="B26" s="249"/>
      <c r="C26" s="249"/>
      <c r="D26" s="249"/>
      <c r="E26" s="249"/>
      <c r="F26" s="249"/>
      <c r="G26" s="249"/>
      <c r="H26" s="250"/>
      <c r="I26" s="51" t="s">
        <v>57</v>
      </c>
      <c r="J26" s="52">
        <v>3.6499999999999998E-2</v>
      </c>
      <c r="L26" s="53">
        <v>3.6499999999999998E-2</v>
      </c>
      <c r="M26" s="53">
        <v>3.6499999999999998E-2</v>
      </c>
      <c r="N26" s="53">
        <v>3.6499999999999998E-2</v>
      </c>
    </row>
    <row r="27" spans="1:14" ht="15" customHeight="1" x14ac:dyDescent="0.25">
      <c r="A27" s="248" t="s">
        <v>58</v>
      </c>
      <c r="B27" s="249"/>
      <c r="C27" s="249"/>
      <c r="D27" s="249"/>
      <c r="E27" s="249"/>
      <c r="F27" s="249"/>
      <c r="G27" s="249"/>
      <c r="H27" s="250"/>
      <c r="I27" s="51" t="s">
        <v>59</v>
      </c>
      <c r="J27" s="53">
        <v>1.0500000000000001E-2</v>
      </c>
      <c r="L27" s="53">
        <v>0</v>
      </c>
      <c r="M27" s="53">
        <v>2.5000000000000001E-2</v>
      </c>
      <c r="N27" s="53">
        <v>0.05</v>
      </c>
    </row>
    <row r="28" spans="1:14" ht="15" customHeight="1" x14ac:dyDescent="0.25">
      <c r="A28" s="248" t="s">
        <v>60</v>
      </c>
      <c r="B28" s="249"/>
      <c r="C28" s="249"/>
      <c r="D28" s="249"/>
      <c r="E28" s="249"/>
      <c r="F28" s="249"/>
      <c r="G28" s="249"/>
      <c r="H28" s="250"/>
      <c r="I28" s="51" t="s">
        <v>61</v>
      </c>
      <c r="J28" s="52">
        <v>0</v>
      </c>
      <c r="L28" s="54">
        <v>0</v>
      </c>
      <c r="M28" s="54">
        <v>4.4999999999999998E-2</v>
      </c>
      <c r="N28" s="54">
        <v>4.4999999999999998E-2</v>
      </c>
    </row>
    <row r="29" spans="1:14" ht="28.5" customHeight="1" x14ac:dyDescent="0.25">
      <c r="A29" s="248" t="s">
        <v>62</v>
      </c>
      <c r="B29" s="249"/>
      <c r="C29" s="249"/>
      <c r="D29" s="249"/>
      <c r="E29" s="249"/>
      <c r="F29" s="249"/>
      <c r="G29" s="249"/>
      <c r="H29" s="250"/>
      <c r="I29" s="55" t="s">
        <v>63</v>
      </c>
      <c r="J29" s="53">
        <f>ROUND((((1+J21+J22+J23)*(1+J24)*(1+J25)/(1-(J26+J27+J28)))-1),4)</f>
        <v>0.2462</v>
      </c>
      <c r="L29" s="53">
        <v>0.2034</v>
      </c>
      <c r="M29" s="53">
        <v>0.22120000000000001</v>
      </c>
      <c r="N29" s="53">
        <v>0.25</v>
      </c>
    </row>
    <row r="30" spans="1:14" x14ac:dyDescent="0.25">
      <c r="A30" s="252"/>
      <c r="B30" s="252"/>
      <c r="C30" s="252"/>
      <c r="D30" s="252"/>
      <c r="E30" s="252"/>
      <c r="F30" s="252"/>
      <c r="G30" s="252"/>
      <c r="H30" s="252"/>
      <c r="I30" s="56"/>
      <c r="J30" s="57"/>
    </row>
    <row r="31" spans="1:14" x14ac:dyDescent="0.25">
      <c r="A31" s="50"/>
      <c r="B31" s="50"/>
      <c r="C31" s="50"/>
      <c r="D31" s="50"/>
      <c r="E31" s="50"/>
      <c r="F31" s="50"/>
      <c r="G31" s="50"/>
      <c r="H31" s="50"/>
      <c r="I31" s="50"/>
      <c r="J31" s="50"/>
    </row>
    <row r="32" spans="1:14" ht="30.75" customHeight="1" x14ac:dyDescent="0.25">
      <c r="A32" s="253" t="s">
        <v>83</v>
      </c>
      <c r="B32" s="253"/>
      <c r="C32" s="253"/>
      <c r="D32" s="253"/>
      <c r="E32" s="253"/>
      <c r="F32" s="253"/>
      <c r="G32" s="253"/>
      <c r="H32" s="253"/>
      <c r="I32" s="253"/>
      <c r="J32" s="253"/>
    </row>
    <row r="33" spans="1:10" ht="15.75" x14ac:dyDescent="0.25">
      <c r="A33" s="58"/>
      <c r="B33" s="58"/>
      <c r="C33" s="58"/>
      <c r="D33" s="69"/>
      <c r="E33" s="254"/>
      <c r="F33" s="254"/>
      <c r="G33" s="254"/>
      <c r="H33" s="70"/>
      <c r="I33" s="58"/>
      <c r="J33" s="58"/>
    </row>
    <row r="34" spans="1:10" ht="15.75" customHeight="1" x14ac:dyDescent="0.25">
      <c r="A34" s="58"/>
      <c r="B34" s="255" t="s">
        <v>64</v>
      </c>
      <c r="C34" s="256" t="s">
        <v>80</v>
      </c>
      <c r="D34" s="256"/>
      <c r="E34" s="256"/>
      <c r="F34" s="256"/>
      <c r="G34" s="257" t="s">
        <v>65</v>
      </c>
      <c r="H34" s="72"/>
      <c r="I34" s="58"/>
      <c r="J34" s="58"/>
    </row>
    <row r="35" spans="1:10" ht="15.75" customHeight="1" x14ac:dyDescent="0.25">
      <c r="A35" s="58"/>
      <c r="B35" s="255"/>
      <c r="C35" s="258" t="s">
        <v>66</v>
      </c>
      <c r="D35" s="258"/>
      <c r="E35" s="258"/>
      <c r="F35" s="258"/>
      <c r="G35" s="257"/>
      <c r="H35" s="72"/>
      <c r="I35" s="58"/>
      <c r="J35" s="58"/>
    </row>
    <row r="36" spans="1:10" ht="15.75" x14ac:dyDescent="0.25">
      <c r="A36" s="58"/>
      <c r="B36" s="58"/>
      <c r="C36" s="58"/>
      <c r="D36" s="69"/>
      <c r="E36" s="71"/>
      <c r="F36" s="71"/>
      <c r="G36" s="71"/>
      <c r="H36" s="70"/>
      <c r="I36" s="58"/>
      <c r="J36" s="58"/>
    </row>
    <row r="37" spans="1:10" x14ac:dyDescent="0.25">
      <c r="A37" s="59"/>
      <c r="B37" s="59"/>
      <c r="C37" s="59"/>
      <c r="D37" s="59"/>
      <c r="E37" s="59"/>
      <c r="F37" s="59"/>
      <c r="G37" s="59"/>
      <c r="H37" s="59"/>
      <c r="I37" s="59"/>
      <c r="J37" s="59"/>
    </row>
    <row r="38" spans="1:10" ht="32.25" customHeight="1" x14ac:dyDescent="0.25">
      <c r="A38" s="259" t="s">
        <v>122</v>
      </c>
      <c r="B38" s="259"/>
      <c r="C38" s="259"/>
      <c r="D38" s="259"/>
      <c r="E38" s="259"/>
      <c r="F38" s="259"/>
      <c r="G38" s="259"/>
      <c r="H38" s="259"/>
      <c r="I38" s="259"/>
      <c r="J38" s="259"/>
    </row>
    <row r="39" spans="1:10" x14ac:dyDescent="0.25">
      <c r="A39" s="50"/>
      <c r="B39" s="50"/>
      <c r="C39" s="50"/>
      <c r="D39" s="50"/>
      <c r="E39" s="50"/>
      <c r="F39" s="50"/>
      <c r="G39" s="50"/>
      <c r="H39" s="50"/>
      <c r="I39" s="50"/>
      <c r="J39" s="50"/>
    </row>
    <row r="40" spans="1:10" ht="48" customHeight="1" x14ac:dyDescent="0.25">
      <c r="A40" s="259" t="s">
        <v>81</v>
      </c>
      <c r="B40" s="259"/>
      <c r="C40" s="259"/>
      <c r="D40" s="259"/>
      <c r="E40" s="259"/>
      <c r="F40" s="259"/>
      <c r="G40" s="259"/>
      <c r="H40" s="259"/>
      <c r="I40" s="259"/>
      <c r="J40" s="259"/>
    </row>
    <row r="41" spans="1:10" x14ac:dyDescent="0.25">
      <c r="A41" s="50"/>
      <c r="B41" s="50"/>
      <c r="C41" s="50"/>
      <c r="D41" s="50"/>
      <c r="E41" s="50"/>
      <c r="F41" s="50"/>
      <c r="G41" s="50"/>
      <c r="H41" s="50"/>
      <c r="I41" s="50"/>
      <c r="J41" s="50"/>
    </row>
    <row r="42" spans="1:10" x14ac:dyDescent="0.25">
      <c r="A42" s="50"/>
      <c r="B42" s="50"/>
      <c r="C42" s="50"/>
      <c r="D42" s="50"/>
      <c r="E42" s="50"/>
      <c r="F42" s="50"/>
      <c r="G42" s="50"/>
      <c r="H42" s="50"/>
      <c r="I42" s="50"/>
      <c r="J42" s="50"/>
    </row>
    <row r="43" spans="1:10" x14ac:dyDescent="0.25">
      <c r="A43" s="222"/>
      <c r="B43" s="222"/>
      <c r="C43" s="222"/>
      <c r="D43" s="222"/>
      <c r="E43" s="50"/>
      <c r="F43" s="50"/>
      <c r="G43" s="223">
        <f ca="1">TODAY()</f>
        <v>45309</v>
      </c>
      <c r="H43" s="223"/>
      <c r="I43" s="223"/>
      <c r="J43" s="223"/>
    </row>
    <row r="44" spans="1:10" x14ac:dyDescent="0.25">
      <c r="A44" s="224" t="s">
        <v>67</v>
      </c>
      <c r="B44" s="224"/>
      <c r="C44" s="224"/>
      <c r="D44" s="224"/>
      <c r="E44" s="50"/>
      <c r="F44" s="60"/>
      <c r="G44" s="61" t="s">
        <v>68</v>
      </c>
      <c r="H44" s="62"/>
      <c r="I44" s="62"/>
      <c r="J44" s="62"/>
    </row>
    <row r="45" spans="1:10" x14ac:dyDescent="0.25">
      <c r="A45" s="50"/>
      <c r="B45" s="50"/>
      <c r="C45" s="50"/>
      <c r="D45" s="50"/>
      <c r="E45" s="50"/>
      <c r="F45" s="50"/>
      <c r="G45" s="50"/>
      <c r="H45" s="50"/>
      <c r="I45" s="50"/>
      <c r="J45" s="50"/>
    </row>
    <row r="46" spans="1:10" x14ac:dyDescent="0.25">
      <c r="A46" s="220"/>
      <c r="B46" s="220"/>
      <c r="C46" s="220"/>
      <c r="D46" s="220"/>
      <c r="E46" s="63"/>
      <c r="F46" s="50"/>
      <c r="G46" s="50"/>
      <c r="H46" s="50"/>
      <c r="I46" s="50"/>
      <c r="J46" s="50"/>
    </row>
    <row r="47" spans="1:10" x14ac:dyDescent="0.25">
      <c r="A47" s="221" t="s">
        <v>230</v>
      </c>
      <c r="B47" s="221"/>
      <c r="C47" s="221"/>
      <c r="D47" s="221"/>
      <c r="E47" s="64"/>
      <c r="F47" s="50"/>
      <c r="G47" s="50"/>
      <c r="H47" s="50"/>
      <c r="I47" s="50"/>
      <c r="J47" s="50"/>
    </row>
    <row r="48" spans="1:10" x14ac:dyDescent="0.25">
      <c r="A48" s="73" t="s">
        <v>230</v>
      </c>
      <c r="B48" s="66"/>
      <c r="C48" s="67"/>
      <c r="D48" s="67"/>
      <c r="E48" s="68"/>
      <c r="F48" s="50"/>
      <c r="G48" s="50"/>
      <c r="H48" s="50"/>
      <c r="I48" s="50"/>
      <c r="J48" s="50"/>
    </row>
    <row r="49" spans="1:10" x14ac:dyDescent="0.25">
      <c r="A49" s="65"/>
      <c r="B49" s="66"/>
      <c r="C49" s="67"/>
      <c r="D49" s="67"/>
      <c r="E49" s="68"/>
      <c r="F49" s="50"/>
      <c r="G49" s="50"/>
      <c r="H49" s="50"/>
      <c r="I49" s="50"/>
      <c r="J49" s="50"/>
    </row>
    <row r="50" spans="1:10" x14ac:dyDescent="0.25">
      <c r="A50" s="65"/>
      <c r="B50" s="66"/>
      <c r="C50" s="67"/>
      <c r="D50" s="67"/>
      <c r="E50" s="68"/>
      <c r="F50" s="50"/>
      <c r="G50" s="50"/>
      <c r="H50" s="50"/>
      <c r="I50" s="50"/>
      <c r="J50" s="50"/>
    </row>
  </sheetData>
  <mergeCells count="39">
    <mergeCell ref="A47:D47"/>
    <mergeCell ref="A38:J38"/>
    <mergeCell ref="A40:J40"/>
    <mergeCell ref="A43:D43"/>
    <mergeCell ref="G43:J43"/>
    <mergeCell ref="A44:D44"/>
    <mergeCell ref="A46:D46"/>
    <mergeCell ref="A30:H30"/>
    <mergeCell ref="A32:J32"/>
    <mergeCell ref="E33:G33"/>
    <mergeCell ref="B34:B35"/>
    <mergeCell ref="C34:F34"/>
    <mergeCell ref="G34:G35"/>
    <mergeCell ref="C35:F35"/>
    <mergeCell ref="A29:H29"/>
    <mergeCell ref="L19:L20"/>
    <mergeCell ref="M19:M20"/>
    <mergeCell ref="N19:N20"/>
    <mergeCell ref="A21:H21"/>
    <mergeCell ref="A22:H22"/>
    <mergeCell ref="A23:H23"/>
    <mergeCell ref="A24:H24"/>
    <mergeCell ref="A25:H25"/>
    <mergeCell ref="A26:H26"/>
    <mergeCell ref="A27:H27"/>
    <mergeCell ref="A28:H28"/>
    <mergeCell ref="C1:J6"/>
    <mergeCell ref="A14:J14"/>
    <mergeCell ref="A16:J16"/>
    <mergeCell ref="A17:J17"/>
    <mergeCell ref="A19:H20"/>
    <mergeCell ref="I19:I20"/>
    <mergeCell ref="J19:J20"/>
    <mergeCell ref="A11:H11"/>
    <mergeCell ref="I11:J11"/>
    <mergeCell ref="A7:J7"/>
    <mergeCell ref="A8:J8"/>
    <mergeCell ref="A10:H10"/>
    <mergeCell ref="I10:J10"/>
  </mergeCells>
  <conditionalFormatting sqref="A30:J30">
    <cfRule type="expression" dxfId="3" priority="1" stopIfTrue="1">
      <formula>DESONERACAO="não"</formula>
    </cfRule>
  </conditionalFormatting>
  <conditionalFormatting sqref="J29">
    <cfRule type="expression" dxfId="2" priority="2" stopIfTrue="1">
      <formula>DESONERACAO="não"</formula>
    </cfRule>
  </conditionalFormatting>
  <pageMargins left="0.511811024" right="0.511811024" top="0.78740157499999996" bottom="0.78740157499999996" header="0.31496062000000002" footer="0.31496062000000002"/>
  <pageSetup paperSize="9" scale="7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0"/>
  <sheetViews>
    <sheetView tabSelected="1" workbookViewId="0">
      <selection activeCell="K40" sqref="K40"/>
    </sheetView>
  </sheetViews>
  <sheetFormatPr defaultRowHeight="15" x14ac:dyDescent="0.25"/>
  <sheetData>
    <row r="1" spans="1:19" x14ac:dyDescent="0.25">
      <c r="A1" s="90"/>
      <c r="B1" s="91"/>
      <c r="C1" s="210" t="s">
        <v>231</v>
      </c>
      <c r="D1" s="211"/>
      <c r="E1" s="211"/>
      <c r="F1" s="211"/>
      <c r="G1" s="211"/>
      <c r="H1" s="211"/>
      <c r="I1" s="211"/>
      <c r="J1" s="212"/>
    </row>
    <row r="2" spans="1:19" x14ac:dyDescent="0.25">
      <c r="A2" s="92"/>
      <c r="B2" s="93"/>
      <c r="C2" s="213"/>
      <c r="D2" s="214"/>
      <c r="E2" s="214"/>
      <c r="F2" s="214"/>
      <c r="G2" s="214"/>
      <c r="H2" s="214"/>
      <c r="I2" s="214"/>
      <c r="J2" s="215"/>
    </row>
    <row r="3" spans="1:19" x14ac:dyDescent="0.25">
      <c r="A3" s="92"/>
      <c r="B3" s="93"/>
      <c r="C3" s="213"/>
      <c r="D3" s="214"/>
      <c r="E3" s="214"/>
      <c r="F3" s="214"/>
      <c r="G3" s="214"/>
      <c r="H3" s="214"/>
      <c r="I3" s="214"/>
      <c r="J3" s="215"/>
    </row>
    <row r="4" spans="1:19" x14ac:dyDescent="0.25">
      <c r="A4" s="92"/>
      <c r="B4" s="93"/>
      <c r="C4" s="213"/>
      <c r="D4" s="214"/>
      <c r="E4" s="214"/>
      <c r="F4" s="214"/>
      <c r="G4" s="214"/>
      <c r="H4" s="214"/>
      <c r="I4" s="214"/>
      <c r="J4" s="215"/>
    </row>
    <row r="5" spans="1:19" x14ac:dyDescent="0.25">
      <c r="A5" s="92"/>
      <c r="B5" s="93"/>
      <c r="C5" s="213"/>
      <c r="D5" s="214"/>
      <c r="E5" s="214"/>
      <c r="F5" s="214"/>
      <c r="G5" s="214"/>
      <c r="H5" s="214"/>
      <c r="I5" s="214"/>
      <c r="J5" s="215"/>
    </row>
    <row r="6" spans="1:19" x14ac:dyDescent="0.25">
      <c r="A6" s="94"/>
      <c r="B6" s="95"/>
      <c r="C6" s="216"/>
      <c r="D6" s="217"/>
      <c r="E6" s="217"/>
      <c r="F6" s="217"/>
      <c r="G6" s="217"/>
      <c r="H6" s="217"/>
      <c r="I6" s="217"/>
      <c r="J6" s="218"/>
    </row>
    <row r="7" spans="1:19" x14ac:dyDescent="0.25">
      <c r="A7" s="227" t="s">
        <v>46</v>
      </c>
      <c r="B7" s="227"/>
      <c r="C7" s="227"/>
      <c r="D7" s="227"/>
      <c r="E7" s="227"/>
      <c r="F7" s="227"/>
      <c r="G7" s="227"/>
      <c r="H7" s="227"/>
      <c r="I7" s="227"/>
      <c r="J7" s="227"/>
    </row>
    <row r="8" spans="1:19" ht="28.5" customHeight="1" x14ac:dyDescent="0.25">
      <c r="A8" s="260" t="s">
        <v>108</v>
      </c>
      <c r="B8" s="260"/>
      <c r="C8" s="260"/>
      <c r="D8" s="260"/>
      <c r="E8" s="260"/>
      <c r="F8" s="260"/>
      <c r="G8" s="260"/>
      <c r="H8" s="260"/>
      <c r="I8" s="260"/>
      <c r="J8" s="260"/>
    </row>
    <row r="9" spans="1:19" x14ac:dyDescent="0.25">
      <c r="A9" s="48"/>
      <c r="B9" s="48"/>
      <c r="C9" s="48"/>
      <c r="D9" s="48"/>
      <c r="E9" s="48"/>
      <c r="F9" s="48"/>
      <c r="G9" s="48"/>
      <c r="H9" s="48"/>
      <c r="I9" s="48"/>
      <c r="J9" s="48"/>
      <c r="S9" s="89"/>
    </row>
    <row r="10" spans="1:19" x14ac:dyDescent="0.25">
      <c r="A10" s="247" t="s">
        <v>82</v>
      </c>
      <c r="B10" s="247"/>
      <c r="C10" s="247"/>
      <c r="D10" s="247"/>
      <c r="E10" s="247"/>
      <c r="F10" s="247"/>
      <c r="G10" s="247"/>
      <c r="H10" s="247"/>
      <c r="I10" s="240">
        <v>0.35</v>
      </c>
      <c r="J10" s="240"/>
    </row>
    <row r="11" spans="1:19" x14ac:dyDescent="0.25">
      <c r="A11" s="239" t="s">
        <v>47</v>
      </c>
      <c r="B11" s="239"/>
      <c r="C11" s="239"/>
      <c r="D11" s="239"/>
      <c r="E11" s="239"/>
      <c r="F11" s="239"/>
      <c r="G11" s="239"/>
      <c r="H11" s="239"/>
      <c r="I11" s="240">
        <v>0.03</v>
      </c>
      <c r="J11" s="240"/>
    </row>
    <row r="12" spans="1:19" x14ac:dyDescent="0.25">
      <c r="A12" s="49"/>
      <c r="B12" s="49"/>
      <c r="C12" s="49"/>
      <c r="D12" s="49"/>
      <c r="E12" s="49"/>
      <c r="F12" s="49"/>
      <c r="G12" s="49"/>
      <c r="H12" s="49"/>
      <c r="I12" s="49"/>
      <c r="J12" s="49"/>
    </row>
    <row r="13" spans="1:19" x14ac:dyDescent="0.25">
      <c r="A13" s="50"/>
      <c r="B13" s="50"/>
      <c r="C13" s="50"/>
      <c r="D13" s="50"/>
      <c r="E13" s="50"/>
      <c r="F13" s="50"/>
      <c r="G13" s="50"/>
      <c r="H13" s="50"/>
      <c r="I13" s="50"/>
      <c r="J13" s="50"/>
    </row>
    <row r="14" spans="1:19" ht="15.75" x14ac:dyDescent="0.25">
      <c r="A14" s="226" t="s">
        <v>23</v>
      </c>
      <c r="B14" s="226"/>
      <c r="C14" s="226"/>
      <c r="D14" s="226"/>
      <c r="E14" s="226"/>
      <c r="F14" s="226"/>
      <c r="G14" s="226"/>
      <c r="H14" s="226"/>
      <c r="I14" s="226"/>
      <c r="J14" s="226"/>
    </row>
    <row r="15" spans="1:19" x14ac:dyDescent="0.25">
      <c r="A15" s="50"/>
      <c r="B15" s="50"/>
      <c r="C15" s="50"/>
      <c r="D15" s="50"/>
      <c r="E15" s="50"/>
      <c r="F15" s="50"/>
      <c r="G15" s="50"/>
      <c r="H15" s="50"/>
      <c r="I15" s="50"/>
      <c r="J15" s="50"/>
    </row>
    <row r="16" spans="1:19" x14ac:dyDescent="0.25">
      <c r="A16" s="227" t="s">
        <v>48</v>
      </c>
      <c r="B16" s="227"/>
      <c r="C16" s="227"/>
      <c r="D16" s="227"/>
      <c r="E16" s="227"/>
      <c r="F16" s="227"/>
      <c r="G16" s="227"/>
      <c r="H16" s="227"/>
      <c r="I16" s="227"/>
      <c r="J16" s="227"/>
    </row>
    <row r="17" spans="1:14" x14ac:dyDescent="0.25">
      <c r="A17" s="228" t="s">
        <v>121</v>
      </c>
      <c r="B17" s="228"/>
      <c r="C17" s="228"/>
      <c r="D17" s="228"/>
      <c r="E17" s="228"/>
      <c r="F17" s="228"/>
      <c r="G17" s="228"/>
      <c r="H17" s="228"/>
      <c r="I17" s="228"/>
      <c r="J17" s="228"/>
    </row>
    <row r="18" spans="1:14" x14ac:dyDescent="0.25">
      <c r="A18" s="50"/>
      <c r="B18" s="50"/>
      <c r="C18" s="50"/>
      <c r="D18" s="50"/>
      <c r="E18" s="50"/>
      <c r="F18" s="50"/>
      <c r="G18" s="50"/>
      <c r="H18" s="50"/>
      <c r="I18" s="50"/>
      <c r="J18" s="50"/>
    </row>
    <row r="19" spans="1:14" ht="15" customHeight="1" x14ac:dyDescent="0.25">
      <c r="A19" s="229" t="s">
        <v>49</v>
      </c>
      <c r="B19" s="230"/>
      <c r="C19" s="230"/>
      <c r="D19" s="230"/>
      <c r="E19" s="230"/>
      <c r="F19" s="230"/>
      <c r="G19" s="230"/>
      <c r="H19" s="231"/>
      <c r="I19" s="235" t="s">
        <v>50</v>
      </c>
      <c r="J19" s="237" t="s">
        <v>51</v>
      </c>
      <c r="L19" s="251" t="s">
        <v>52</v>
      </c>
      <c r="M19" s="251" t="s">
        <v>53</v>
      </c>
      <c r="N19" s="251" t="s">
        <v>54</v>
      </c>
    </row>
    <row r="20" spans="1:14" x14ac:dyDescent="0.25">
      <c r="A20" s="232"/>
      <c r="B20" s="233"/>
      <c r="C20" s="233"/>
      <c r="D20" s="233"/>
      <c r="E20" s="233"/>
      <c r="F20" s="233"/>
      <c r="G20" s="233"/>
      <c r="H20" s="234"/>
      <c r="I20" s="236"/>
      <c r="J20" s="238"/>
      <c r="L20" s="251"/>
      <c r="M20" s="251"/>
      <c r="N20" s="251"/>
    </row>
    <row r="21" spans="1:14" ht="15" customHeight="1" x14ac:dyDescent="0.25">
      <c r="A21" s="248" t="s">
        <v>69</v>
      </c>
      <c r="B21" s="249"/>
      <c r="C21" s="249"/>
      <c r="D21" s="249"/>
      <c r="E21" s="249"/>
      <c r="F21" s="249"/>
      <c r="G21" s="249"/>
      <c r="H21" s="250"/>
      <c r="I21" s="51" t="s">
        <v>70</v>
      </c>
      <c r="J21" s="52">
        <v>4.4900000000000002E-2</v>
      </c>
      <c r="L21" s="53">
        <v>1.4999999999999999E-2</v>
      </c>
      <c r="M21" s="53">
        <v>3.4500000000000003E-2</v>
      </c>
      <c r="N21" s="53">
        <v>4.4900000000000002E-2</v>
      </c>
    </row>
    <row r="22" spans="1:14" ht="15" customHeight="1" x14ac:dyDescent="0.25">
      <c r="A22" s="248" t="s">
        <v>71</v>
      </c>
      <c r="B22" s="249"/>
      <c r="C22" s="249"/>
      <c r="D22" s="249"/>
      <c r="E22" s="249"/>
      <c r="F22" s="249"/>
      <c r="G22" s="249"/>
      <c r="H22" s="250"/>
      <c r="I22" s="51" t="s">
        <v>72</v>
      </c>
      <c r="J22" s="52">
        <v>8.2000000000000007E-3</v>
      </c>
      <c r="L22" s="53">
        <v>3.0000000000000001E-3</v>
      </c>
      <c r="M22" s="53">
        <v>4.7999999999999996E-3</v>
      </c>
      <c r="N22" s="53">
        <v>8.199999999999999E-3</v>
      </c>
    </row>
    <row r="23" spans="1:14" x14ac:dyDescent="0.25">
      <c r="A23" s="248" t="s">
        <v>73</v>
      </c>
      <c r="B23" s="249"/>
      <c r="C23" s="249"/>
      <c r="D23" s="249"/>
      <c r="E23" s="249"/>
      <c r="F23" s="249"/>
      <c r="G23" s="249"/>
      <c r="H23" s="250"/>
      <c r="I23" s="51" t="s">
        <v>74</v>
      </c>
      <c r="J23" s="52">
        <v>8.8999999999999999E-3</v>
      </c>
      <c r="L23" s="53">
        <v>5.6000000000000008E-3</v>
      </c>
      <c r="M23" s="53">
        <v>8.5000000000000006E-3</v>
      </c>
      <c r="N23" s="53">
        <v>8.8999999999999999E-3</v>
      </c>
    </row>
    <row r="24" spans="1:14" ht="15" customHeight="1" x14ac:dyDescent="0.25">
      <c r="A24" s="248" t="s">
        <v>75</v>
      </c>
      <c r="B24" s="249"/>
      <c r="C24" s="249"/>
      <c r="D24" s="249"/>
      <c r="E24" s="249"/>
      <c r="F24" s="249"/>
      <c r="G24" s="249"/>
      <c r="H24" s="250"/>
      <c r="I24" s="51" t="s">
        <v>76</v>
      </c>
      <c r="J24" s="52">
        <v>1.11E-2</v>
      </c>
      <c r="L24" s="53">
        <v>8.5000000000000006E-3</v>
      </c>
      <c r="M24" s="53">
        <v>8.5000000000000006E-3</v>
      </c>
      <c r="N24" s="53">
        <v>1.11E-2</v>
      </c>
    </row>
    <row r="25" spans="1:14" x14ac:dyDescent="0.25">
      <c r="A25" s="248" t="s">
        <v>77</v>
      </c>
      <c r="B25" s="249"/>
      <c r="C25" s="249"/>
      <c r="D25" s="249"/>
      <c r="E25" s="249"/>
      <c r="F25" s="249"/>
      <c r="G25" s="249"/>
      <c r="H25" s="250"/>
      <c r="I25" s="51" t="s">
        <v>78</v>
      </c>
      <c r="J25" s="52">
        <v>4.8000000000000001E-2</v>
      </c>
      <c r="L25" s="53">
        <v>3.5000000000000003E-2</v>
      </c>
      <c r="M25" s="53">
        <v>5.1100000000000007E-2</v>
      </c>
      <c r="N25" s="53">
        <v>6.2199999999999998E-2</v>
      </c>
    </row>
    <row r="26" spans="1:14" ht="15" customHeight="1" x14ac:dyDescent="0.25">
      <c r="A26" s="248" t="s">
        <v>56</v>
      </c>
      <c r="B26" s="249"/>
      <c r="C26" s="249"/>
      <c r="D26" s="249"/>
      <c r="E26" s="249"/>
      <c r="F26" s="249"/>
      <c r="G26" s="249"/>
      <c r="H26" s="250"/>
      <c r="I26" s="51" t="s">
        <v>57</v>
      </c>
      <c r="J26" s="52">
        <v>3.6499999999999998E-2</v>
      </c>
      <c r="L26" s="53">
        <v>3.6499999999999998E-2</v>
      </c>
      <c r="M26" s="53">
        <v>3.6499999999999998E-2</v>
      </c>
      <c r="N26" s="53">
        <v>3.6499999999999998E-2</v>
      </c>
    </row>
    <row r="27" spans="1:14" ht="15" customHeight="1" x14ac:dyDescent="0.25">
      <c r="A27" s="248" t="s">
        <v>58</v>
      </c>
      <c r="B27" s="249"/>
      <c r="C27" s="249"/>
      <c r="D27" s="249"/>
      <c r="E27" s="249"/>
      <c r="F27" s="249"/>
      <c r="G27" s="249"/>
      <c r="H27" s="250"/>
      <c r="I27" s="51" t="s">
        <v>59</v>
      </c>
      <c r="J27" s="53">
        <v>0</v>
      </c>
      <c r="L27" s="53">
        <v>0</v>
      </c>
      <c r="M27" s="53">
        <v>2.5000000000000001E-2</v>
      </c>
      <c r="N27" s="53">
        <v>0.05</v>
      </c>
    </row>
    <row r="28" spans="1:14" ht="15" customHeight="1" x14ac:dyDescent="0.25">
      <c r="A28" s="248" t="s">
        <v>60</v>
      </c>
      <c r="B28" s="249"/>
      <c r="C28" s="249"/>
      <c r="D28" s="249"/>
      <c r="E28" s="249"/>
      <c r="F28" s="249"/>
      <c r="G28" s="249"/>
      <c r="H28" s="250"/>
      <c r="I28" s="51" t="s">
        <v>61</v>
      </c>
      <c r="J28" s="53">
        <v>0</v>
      </c>
      <c r="L28" s="54">
        <v>0</v>
      </c>
      <c r="M28" s="54">
        <v>4.4999999999999998E-2</v>
      </c>
      <c r="N28" s="54">
        <v>4.4999999999999998E-2</v>
      </c>
    </row>
    <row r="29" spans="1:14" ht="28.5" customHeight="1" x14ac:dyDescent="0.25">
      <c r="A29" s="248" t="s">
        <v>62</v>
      </c>
      <c r="B29" s="249"/>
      <c r="C29" s="249"/>
      <c r="D29" s="249"/>
      <c r="E29" s="249"/>
      <c r="F29" s="249"/>
      <c r="G29" s="249"/>
      <c r="H29" s="250"/>
      <c r="I29" s="55" t="s">
        <v>63</v>
      </c>
      <c r="J29" s="53">
        <f>ROUND((((1+J21+J22+J23)*(1+J24)*(1+J25)/(1-(J26+J27+J28)))-1),4)</f>
        <v>0.16800000000000001</v>
      </c>
      <c r="L29" s="53">
        <v>0.111</v>
      </c>
      <c r="M29" s="53">
        <v>0.14019999999999999</v>
      </c>
      <c r="N29" s="53">
        <v>0.16800000000000001</v>
      </c>
    </row>
    <row r="30" spans="1:14" x14ac:dyDescent="0.25">
      <c r="A30" s="252"/>
      <c r="B30" s="252"/>
      <c r="C30" s="252"/>
      <c r="D30" s="252"/>
      <c r="E30" s="252"/>
      <c r="F30" s="252"/>
      <c r="G30" s="252"/>
      <c r="H30" s="252"/>
      <c r="I30" s="56"/>
      <c r="J30" s="57"/>
    </row>
    <row r="31" spans="1:14" x14ac:dyDescent="0.25">
      <c r="A31" s="50"/>
      <c r="B31" s="50"/>
      <c r="C31" s="50"/>
      <c r="D31" s="50"/>
      <c r="E31" s="50"/>
      <c r="F31" s="50"/>
      <c r="G31" s="50"/>
      <c r="H31" s="50"/>
      <c r="I31" s="50"/>
      <c r="J31" s="50"/>
    </row>
    <row r="32" spans="1:14" ht="30.75" customHeight="1" x14ac:dyDescent="0.25">
      <c r="A32" s="253" t="s">
        <v>83</v>
      </c>
      <c r="B32" s="253"/>
      <c r="C32" s="253"/>
      <c r="D32" s="253"/>
      <c r="E32" s="253"/>
      <c r="F32" s="253"/>
      <c r="G32" s="253"/>
      <c r="H32" s="253"/>
      <c r="I32" s="253"/>
      <c r="J32" s="253"/>
    </row>
    <row r="33" spans="1:10" ht="15.75" x14ac:dyDescent="0.25">
      <c r="A33" s="58"/>
      <c r="B33" s="58"/>
      <c r="C33" s="58"/>
      <c r="D33" s="69"/>
      <c r="E33" s="254"/>
      <c r="F33" s="254"/>
      <c r="G33" s="254"/>
      <c r="H33" s="70"/>
      <c r="I33" s="58"/>
      <c r="J33" s="58"/>
    </row>
    <row r="34" spans="1:10" ht="15.75" customHeight="1" x14ac:dyDescent="0.25">
      <c r="A34" s="58"/>
      <c r="B34" s="255" t="s">
        <v>64</v>
      </c>
      <c r="C34" s="256" t="s">
        <v>80</v>
      </c>
      <c r="D34" s="256"/>
      <c r="E34" s="256"/>
      <c r="F34" s="256"/>
      <c r="G34" s="257" t="s">
        <v>65</v>
      </c>
      <c r="H34" s="72"/>
      <c r="I34" s="58"/>
      <c r="J34" s="58"/>
    </row>
    <row r="35" spans="1:10" ht="15.75" customHeight="1" x14ac:dyDescent="0.25">
      <c r="A35" s="58"/>
      <c r="B35" s="255"/>
      <c r="C35" s="258" t="s">
        <v>66</v>
      </c>
      <c r="D35" s="258"/>
      <c r="E35" s="258"/>
      <c r="F35" s="258"/>
      <c r="G35" s="257"/>
      <c r="H35" s="72"/>
      <c r="I35" s="58"/>
      <c r="J35" s="58"/>
    </row>
    <row r="36" spans="1:10" ht="15.75" x14ac:dyDescent="0.25">
      <c r="A36" s="58"/>
      <c r="B36" s="58"/>
      <c r="C36" s="58"/>
      <c r="D36" s="69"/>
      <c r="E36" s="71"/>
      <c r="F36" s="71"/>
      <c r="G36" s="71"/>
      <c r="H36" s="70"/>
      <c r="I36" s="58"/>
      <c r="J36" s="58"/>
    </row>
    <row r="37" spans="1:10" x14ac:dyDescent="0.25">
      <c r="A37" s="59"/>
      <c r="B37" s="59"/>
      <c r="C37" s="59"/>
      <c r="D37" s="59"/>
      <c r="E37" s="59"/>
      <c r="F37" s="59"/>
      <c r="G37" s="59"/>
      <c r="H37" s="59"/>
      <c r="I37" s="59"/>
      <c r="J37" s="59"/>
    </row>
    <row r="38" spans="1:10" ht="32.25" customHeight="1" x14ac:dyDescent="0.25">
      <c r="A38" s="259" t="s">
        <v>122</v>
      </c>
      <c r="B38" s="259"/>
      <c r="C38" s="259"/>
      <c r="D38" s="259"/>
      <c r="E38" s="259"/>
      <c r="F38" s="259"/>
      <c r="G38" s="259"/>
      <c r="H38" s="259"/>
      <c r="I38" s="259"/>
      <c r="J38" s="259"/>
    </row>
    <row r="39" spans="1:10" x14ac:dyDescent="0.25">
      <c r="A39" s="50"/>
      <c r="B39" s="50"/>
      <c r="C39" s="50"/>
      <c r="D39" s="50"/>
      <c r="E39" s="50"/>
      <c r="F39" s="50"/>
      <c r="G39" s="50"/>
      <c r="H39" s="50"/>
      <c r="I39" s="50"/>
      <c r="J39" s="50"/>
    </row>
    <row r="40" spans="1:10" ht="48" customHeight="1" x14ac:dyDescent="0.25">
      <c r="A40" s="259" t="s">
        <v>81</v>
      </c>
      <c r="B40" s="259"/>
      <c r="C40" s="259"/>
      <c r="D40" s="259"/>
      <c r="E40" s="259"/>
      <c r="F40" s="259"/>
      <c r="G40" s="259"/>
      <c r="H40" s="259"/>
      <c r="I40" s="259"/>
      <c r="J40" s="259"/>
    </row>
    <row r="41" spans="1:10" x14ac:dyDescent="0.25">
      <c r="A41" s="50"/>
      <c r="B41" s="50"/>
      <c r="C41" s="50"/>
      <c r="D41" s="50"/>
      <c r="E41" s="50"/>
      <c r="F41" s="50"/>
      <c r="G41" s="50"/>
      <c r="H41" s="50"/>
      <c r="I41" s="50"/>
      <c r="J41" s="50"/>
    </row>
    <row r="42" spans="1:10" x14ac:dyDescent="0.25">
      <c r="A42" s="50"/>
      <c r="B42" s="50"/>
      <c r="C42" s="50"/>
      <c r="D42" s="50"/>
      <c r="E42" s="50"/>
      <c r="F42" s="50"/>
      <c r="G42" s="50"/>
      <c r="H42" s="50"/>
      <c r="I42" s="50"/>
      <c r="J42" s="50"/>
    </row>
    <row r="43" spans="1:10" x14ac:dyDescent="0.25">
      <c r="A43" s="222"/>
      <c r="B43" s="222"/>
      <c r="C43" s="222"/>
      <c r="D43" s="222"/>
      <c r="E43" s="50"/>
      <c r="F43" s="50"/>
      <c r="G43" s="223">
        <f ca="1">TODAY()</f>
        <v>45309</v>
      </c>
      <c r="H43" s="223"/>
      <c r="I43" s="223"/>
      <c r="J43" s="223"/>
    </row>
    <row r="44" spans="1:10" x14ac:dyDescent="0.25">
      <c r="A44" s="224" t="s">
        <v>67</v>
      </c>
      <c r="B44" s="224"/>
      <c r="C44" s="224"/>
      <c r="D44" s="224"/>
      <c r="E44" s="50"/>
      <c r="F44" s="60"/>
      <c r="G44" s="61" t="s">
        <v>68</v>
      </c>
      <c r="H44" s="62"/>
      <c r="I44" s="62"/>
      <c r="J44" s="62"/>
    </row>
    <row r="45" spans="1:10" x14ac:dyDescent="0.25">
      <c r="A45" s="50"/>
      <c r="B45" s="50"/>
      <c r="C45" s="50"/>
      <c r="D45" s="50"/>
      <c r="E45" s="50"/>
      <c r="F45" s="50"/>
      <c r="G45" s="50"/>
      <c r="H45" s="50"/>
      <c r="I45" s="50"/>
      <c r="J45" s="50"/>
    </row>
    <row r="46" spans="1:10" x14ac:dyDescent="0.25">
      <c r="A46" s="220"/>
      <c r="B46" s="220"/>
      <c r="C46" s="220"/>
      <c r="D46" s="220"/>
      <c r="E46" s="63"/>
      <c r="F46" s="50"/>
      <c r="G46" s="50"/>
      <c r="H46" s="50"/>
      <c r="I46" s="50"/>
      <c r="J46" s="50"/>
    </row>
    <row r="47" spans="1:10" x14ac:dyDescent="0.25">
      <c r="A47" s="221" t="s">
        <v>230</v>
      </c>
      <c r="B47" s="221"/>
      <c r="C47" s="221"/>
      <c r="D47" s="221"/>
      <c r="E47" s="64"/>
      <c r="F47" s="50"/>
      <c r="G47" s="50"/>
      <c r="H47" s="50"/>
      <c r="I47" s="50"/>
      <c r="J47" s="50"/>
    </row>
    <row r="48" spans="1:10" x14ac:dyDescent="0.25">
      <c r="A48" s="73" t="s">
        <v>230</v>
      </c>
      <c r="B48" s="66"/>
      <c r="C48" s="67"/>
      <c r="D48" s="67"/>
      <c r="E48" s="68"/>
      <c r="F48" s="50"/>
      <c r="G48" s="50"/>
      <c r="H48" s="50"/>
      <c r="I48" s="50"/>
      <c r="J48" s="50"/>
    </row>
    <row r="49" spans="1:10" x14ac:dyDescent="0.25">
      <c r="A49" s="65"/>
      <c r="B49" s="66"/>
      <c r="C49" s="67"/>
      <c r="D49" s="67"/>
      <c r="E49" s="68"/>
      <c r="F49" s="50"/>
      <c r="G49" s="50"/>
      <c r="H49" s="50"/>
      <c r="I49" s="50"/>
      <c r="J49" s="50"/>
    </row>
    <row r="50" spans="1:10" x14ac:dyDescent="0.25">
      <c r="A50" s="65"/>
      <c r="B50" s="66"/>
      <c r="C50" s="67"/>
      <c r="D50" s="67"/>
      <c r="E50" s="68"/>
      <c r="F50" s="50"/>
      <c r="G50" s="50"/>
      <c r="H50" s="50"/>
      <c r="I50" s="50"/>
      <c r="J50" s="50"/>
    </row>
  </sheetData>
  <mergeCells count="39">
    <mergeCell ref="A38:J38"/>
    <mergeCell ref="A47:D47"/>
    <mergeCell ref="A40:J40"/>
    <mergeCell ref="A43:D43"/>
    <mergeCell ref="G43:J43"/>
    <mergeCell ref="A44:D44"/>
    <mergeCell ref="A46:D46"/>
    <mergeCell ref="A32:J32"/>
    <mergeCell ref="B34:B35"/>
    <mergeCell ref="C34:F34"/>
    <mergeCell ref="C35:F35"/>
    <mergeCell ref="G34:G35"/>
    <mergeCell ref="E33:G33"/>
    <mergeCell ref="A28:H28"/>
    <mergeCell ref="A29:H29"/>
    <mergeCell ref="A30:H30"/>
    <mergeCell ref="A25:H25"/>
    <mergeCell ref="A26:H26"/>
    <mergeCell ref="A27:H27"/>
    <mergeCell ref="A22:H22"/>
    <mergeCell ref="A23:H23"/>
    <mergeCell ref="A24:H24"/>
    <mergeCell ref="L19:L20"/>
    <mergeCell ref="M19:M20"/>
    <mergeCell ref="A11:H11"/>
    <mergeCell ref="I11:J11"/>
    <mergeCell ref="N19:N20"/>
    <mergeCell ref="A21:H21"/>
    <mergeCell ref="A14:J14"/>
    <mergeCell ref="A16:J16"/>
    <mergeCell ref="A17:J17"/>
    <mergeCell ref="A19:H20"/>
    <mergeCell ref="I19:I20"/>
    <mergeCell ref="J19:J20"/>
    <mergeCell ref="C1:J6"/>
    <mergeCell ref="A7:J7"/>
    <mergeCell ref="A8:J8"/>
    <mergeCell ref="A10:H10"/>
    <mergeCell ref="I10:J10"/>
  </mergeCells>
  <conditionalFormatting sqref="A30:J30">
    <cfRule type="expression" dxfId="1" priority="1" stopIfTrue="1">
      <formula>DESONERACAO="não"</formula>
    </cfRule>
  </conditionalFormatting>
  <conditionalFormatting sqref="J29">
    <cfRule type="expression" dxfId="0" priority="4" stopIfTrue="1">
      <formula>DESONERACAO="não"</formula>
    </cfRule>
  </conditionalFormatting>
  <pageMargins left="0.511811024" right="0.511811024" top="0.78740157499999996" bottom="0.78740157499999996" header="0.31496062000000002" footer="0.31496062000000002"/>
  <pageSetup paperSize="9" scale="71" orientation="portrait" r:id="rId1"/>
  <ignoredErrors>
    <ignoredError sqref="G3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ORÇ</vt:lpstr>
      <vt:lpstr>CFF</vt:lpstr>
      <vt:lpstr>BDI 1</vt:lpstr>
      <vt:lpstr>BDI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2024-01-17T21:47:22Z</cp:lastPrinted>
  <dcterms:created xsi:type="dcterms:W3CDTF">2023-06-16T19:05:15Z</dcterms:created>
  <dcterms:modified xsi:type="dcterms:W3CDTF">2024-01-18T16:45:05Z</dcterms:modified>
</cp:coreProperties>
</file>