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TERMOS DE REFERENCIA 2020 - 2021\2021\PMRA\EDUCAÇÃO\DEZEMBRO\EDITAL JACINTA\"/>
    </mc:Choice>
  </mc:AlternateContent>
  <bookViews>
    <workbookView xWindow="0" yWindow="0" windowWidth="20325" windowHeight="9135" tabRatio="855"/>
  </bookViews>
  <sheets>
    <sheet name="ORÇAMENTO" sheetId="1" r:id="rId1"/>
  </sheets>
  <externalReferences>
    <externalReference r:id="rId2"/>
  </externalReferences>
  <definedNames>
    <definedName name="_xlnm.Print_Area" localSheetId="0">ORÇAMENTO!$A$1:$H$108</definedName>
    <definedName name="ORÇAMENTO.CustoUnitario" hidden="1">ROUND(ORÇAMENTO!$O1,15-13*ORÇAMENTO!$Z$18)</definedName>
    <definedName name="ORÇAMENTO.PrecoUnitarioLicitado" hidden="1">ORÇAMENTO!$AF1</definedName>
    <definedName name="TIPOORCAMENTO" hidden="1">IF(VALUE([1]MENU!$O$3)=2,"Licitado","Proposto")</definedName>
    <definedName name="_xlnm.Print_Titles" localSheetId="0">ORÇAMENTO!$1:$6</definedName>
  </definedNames>
  <calcPr calcId="152511"/>
</workbook>
</file>

<file path=xl/calcChain.xml><?xml version="1.0" encoding="utf-8"?>
<calcChain xmlns="http://schemas.openxmlformats.org/spreadsheetml/2006/main">
  <c r="H29" i="1" l="1"/>
  <c r="H125" i="1"/>
  <c r="H120" i="1"/>
  <c r="H111" i="1"/>
  <c r="H107" i="1"/>
  <c r="H97" i="1"/>
  <c r="H91" i="1"/>
  <c r="H86" i="1"/>
  <c r="H78" i="1"/>
  <c r="H72" i="1"/>
  <c r="H66" i="1"/>
  <c r="H58" i="1"/>
  <c r="H43" i="1"/>
  <c r="H36" i="1"/>
  <c r="H13" i="1"/>
  <c r="H12" i="1" l="1"/>
  <c r="H11" i="1"/>
  <c r="H10" i="1"/>
  <c r="H9" i="1"/>
  <c r="H8" i="1"/>
  <c r="H119" i="1" l="1"/>
  <c r="H118" i="1"/>
  <c r="H117" i="1"/>
  <c r="H102" i="1"/>
  <c r="H103" i="1"/>
  <c r="H104" i="1"/>
  <c r="H105" i="1"/>
  <c r="H101" i="1"/>
  <c r="H17" i="1" l="1"/>
  <c r="H18" i="1"/>
  <c r="H19" i="1"/>
  <c r="H20" i="1"/>
  <c r="H21" i="1"/>
  <c r="H22" i="1"/>
  <c r="H23" i="1"/>
  <c r="H24" i="1"/>
  <c r="H25" i="1"/>
  <c r="H26" i="1"/>
  <c r="H27" i="1"/>
  <c r="H28" i="1"/>
  <c r="H33" i="1"/>
  <c r="H34" i="1"/>
  <c r="H40" i="1"/>
  <c r="H41" i="1"/>
  <c r="H47" i="1"/>
  <c r="H48" i="1"/>
  <c r="H49" i="1"/>
  <c r="H50" i="1"/>
  <c r="H51" i="1"/>
  <c r="H52" i="1"/>
  <c r="H53" i="1"/>
  <c r="H54" i="1"/>
  <c r="H55" i="1"/>
  <c r="H56" i="1"/>
  <c r="H60" i="1"/>
  <c r="H61" i="1"/>
  <c r="H62" i="1"/>
  <c r="H63" i="1"/>
  <c r="H64" i="1"/>
  <c r="H68" i="1"/>
  <c r="H69" i="1"/>
  <c r="H70" i="1"/>
  <c r="H74" i="1"/>
  <c r="H75" i="1"/>
  <c r="H80" i="1"/>
  <c r="H81" i="1"/>
  <c r="H82" i="1"/>
  <c r="H83" i="1"/>
  <c r="H84" i="1"/>
  <c r="H88" i="1"/>
  <c r="H89" i="1"/>
  <c r="H93" i="1"/>
  <c r="H94" i="1"/>
  <c r="H95" i="1"/>
</calcChain>
</file>

<file path=xl/sharedStrings.xml><?xml version="1.0" encoding="utf-8"?>
<sst xmlns="http://schemas.openxmlformats.org/spreadsheetml/2006/main" count="384" uniqueCount="183">
  <si>
    <t>ITEM</t>
  </si>
  <si>
    <t>SERVIÇO</t>
  </si>
  <si>
    <t>UNID.</t>
  </si>
  <si>
    <t>QUANT.</t>
  </si>
  <si>
    <t>SUBTOTAL</t>
  </si>
  <si>
    <t>Valor Unitário</t>
  </si>
  <si>
    <t>Código</t>
  </si>
  <si>
    <t>Refer.</t>
  </si>
  <si>
    <t>Cotação</t>
  </si>
  <si>
    <t>3.1</t>
  </si>
  <si>
    <t>Mercado</t>
  </si>
  <si>
    <t>6.1</t>
  </si>
  <si>
    <t>6.2</t>
  </si>
  <si>
    <t>7.1</t>
  </si>
  <si>
    <t>7.2</t>
  </si>
  <si>
    <t>8.1</t>
  </si>
  <si>
    <t>8.2</t>
  </si>
  <si>
    <t>9.1</t>
  </si>
  <si>
    <t>9.2</t>
  </si>
  <si>
    <t>9.3</t>
  </si>
  <si>
    <t>9.4</t>
  </si>
  <si>
    <t>10.1</t>
  </si>
  <si>
    <t>10.2</t>
  </si>
  <si>
    <t xml:space="preserve">
</t>
  </si>
  <si>
    <t>UNID</t>
  </si>
  <si>
    <t>M2</t>
  </si>
  <si>
    <t>cotação</t>
  </si>
  <si>
    <t xml:space="preserve">mercado </t>
  </si>
  <si>
    <t>FORRO REMOVIVEL COM PLACA MODULAR DE PVC (instalado)</t>
  </si>
  <si>
    <t>RELAÇÃO DOS MATERIAS ( REFORMA)</t>
  </si>
  <si>
    <t>LUMINÁRIA PAINEL LED</t>
  </si>
  <si>
    <t>PERSIANA ROLO TELA SOLAR: (Instalada)</t>
  </si>
  <si>
    <t xml:space="preserve">REVESTIMENTO EM PVC: (instalado) </t>
  </si>
  <si>
    <t>M/L</t>
  </si>
  <si>
    <t>ML</t>
  </si>
  <si>
    <t>MICTÓRIOS PARA BANHEIROS</t>
  </si>
  <si>
    <t>TORNEIRAS:(instaladas)Torneira Giratória de bancada e volta bica móvel</t>
  </si>
  <si>
    <t>BEBEDOURO: (instalado)Purificador de Água</t>
  </si>
  <si>
    <t xml:space="preserve">REVESTIMENTO 3D EM PVC: (instalado) </t>
  </si>
  <si>
    <t xml:space="preserve">GUARDA CORPO METALICO: (instalado) </t>
  </si>
  <si>
    <t xml:space="preserve">PENDENTE MEIA LUA COLORIDO 50CM  </t>
  </si>
  <si>
    <t xml:space="preserve">TORNEIRA CUBA E PEDRA </t>
  </si>
  <si>
    <t xml:space="preserve">CORTINA DE VELUDO (instalada) </t>
  </si>
  <si>
    <t xml:space="preserve">RELAÇÃO PAPEL DE PAREDE </t>
  </si>
  <si>
    <t xml:space="preserve">PAPEL DE PAREDE VINILIZADO: (instalado) </t>
  </si>
  <si>
    <t xml:space="preserve">RELAÇÃO  QUADRO TEMÁTICOS </t>
  </si>
  <si>
    <t>QUADROS TEMÁTICO:(instalado)</t>
  </si>
  <si>
    <t>Relação  JANELA, PORTAS, VIDROS FIXO, MURAL E QUADRO DE VIDRO TEMPERADO</t>
  </si>
  <si>
    <t xml:space="preserve">JANELA DE VIDRO TEMPERADO 8MM – (instalada) </t>
  </si>
  <si>
    <t>VIDRO FIXO TEMPERADO 8MM: (instalado)</t>
  </si>
  <si>
    <t xml:space="preserve">PORTA DE ABRIR VIDRO TEMPERADO 10MM- (instalado) </t>
  </si>
  <si>
    <t>PORTA CORRER VIDRO TEMPERADO 10MM (instalado)</t>
  </si>
  <si>
    <t xml:space="preserve">JANELA MAX-AR VIDRO ANTILOPE: (instalado) </t>
  </si>
  <si>
    <t xml:space="preserve">MURAL DE VIDRO TEMPERADO: (instalado) </t>
  </si>
  <si>
    <t xml:space="preserve">QUADRO DE VIDRO TEMPERADO: (instalado) </t>
  </si>
  <si>
    <t xml:space="preserve">Relação das Portas de Madeira </t>
  </si>
  <si>
    <t xml:space="preserve">KIT PORTA BRANCA DE MADEIRA COM VIDRO LATERAL COM ISUFIlME (instalada) Porta  Altura: 2,10 m Largura: 80  </t>
  </si>
  <si>
    <t xml:space="preserve">KIT PORTA DE MADEIRA:(instalada) Porta de madeira Maciça 80X2.10  </t>
  </si>
  <si>
    <t xml:space="preserve">KIT PORTA DE MADEIRA:(instalada) Porta de madeira Maciça 100X2.10 </t>
  </si>
  <si>
    <t xml:space="preserve"> KIT PORTA DE MADEIRA:(instalada) Porta de madeira Maciça 90X2.10</t>
  </si>
  <si>
    <t>KIT PORTA DE MADEIRA:(instalada) Porta de madeira Maciça 60X2.10</t>
  </si>
  <si>
    <t>GESSO ACARTONADO  drywall: (instalado) (FECHAMENTO ESCADA HALL DE ENTRADA)</t>
  </si>
  <si>
    <t xml:space="preserve">FORRO DE GESSO ACARTONADO: (instalado) </t>
  </si>
  <si>
    <t xml:space="preserve">GESSO ACARTONADO VERDE: instalado (sanitários) </t>
  </si>
  <si>
    <t xml:space="preserve">PORTICOS DE PLACA CIMENTICIA:(instalada) </t>
  </si>
  <si>
    <t xml:space="preserve">PORTICOS DE PLACA CIMENTICIA: frontal(instalada) </t>
  </si>
  <si>
    <t xml:space="preserve">PISO CERAMICO EXTERNO – piso e escadas Cimento Esmaltado Borda Reta  53x53cm </t>
  </si>
  <si>
    <t xml:space="preserve">PORCELANADO: Porcelanato  Hexagonal Rosa claro </t>
  </si>
  <si>
    <t xml:space="preserve">PORCELANADO: Porcelanato  Hexagonal azul claro </t>
  </si>
  <si>
    <t xml:space="preserve">PORCELANADO: Revestimento Metrô Subway Bisotê </t>
  </si>
  <si>
    <t xml:space="preserve">PISO CERAMICO: INTERNO Piso Cerâmico Interno (PAREDE E PISO)Cimento </t>
  </si>
  <si>
    <t>ADESIVO TEMÁTICOS ALFABETO :(instalado)</t>
  </si>
  <si>
    <t xml:space="preserve">Relação da Mão de obra </t>
  </si>
  <si>
    <t xml:space="preserve">Mão de obra para assentamento de cerâmica piso e parede, banheiros, instalação de vasos e encanamento, demolição das baias existentes. MODULAÇÃO DEVE SER SEGUIDO DE ACORDO COM O PROJETO DE INTERIORES </t>
  </si>
  <si>
    <t xml:space="preserve">Mão de obra Pintura Externa parede   escola jacinta de projeto, incluindo cercas muretas </t>
  </si>
  <si>
    <t>mercado</t>
  </si>
  <si>
    <t>3.2</t>
  </si>
  <si>
    <t xml:space="preserve"> Relação de Pórticos  </t>
  </si>
  <si>
    <t>Relação de Gesso Acartonado</t>
  </si>
  <si>
    <t>7.3</t>
  </si>
  <si>
    <t xml:space="preserve">
 Relação de Porcelanatos e Piso Cerâmico </t>
  </si>
  <si>
    <t>11.1</t>
  </si>
  <si>
    <t>11.2</t>
  </si>
  <si>
    <t>11.3</t>
  </si>
  <si>
    <t>Relação dos Adesivos</t>
  </si>
  <si>
    <t>12.1</t>
  </si>
  <si>
    <t>12.2</t>
  </si>
  <si>
    <t>total</t>
  </si>
  <si>
    <t>PLANILHA ORÇAMENTÁRIA 
OBRA: PROJETO DE INTERIORES  ESCOLA JACINTA NUNES   MUNICÍPIO DE RIO DAS ANTAS</t>
  </si>
  <si>
    <t>13.1</t>
  </si>
  <si>
    <t>13.2</t>
  </si>
  <si>
    <t>12.3</t>
  </si>
  <si>
    <t>14.1</t>
  </si>
  <si>
    <t>4.1</t>
  </si>
  <si>
    <t>4.2</t>
  </si>
  <si>
    <t>MATERIAL/ MÃO OBRA/BDI</t>
  </si>
  <si>
    <t xml:space="preserve">Total </t>
  </si>
  <si>
    <t>ROLO  PAPEL DE PAREDE: (instalado) Hall da escada</t>
  </si>
  <si>
    <t xml:space="preserve">Piso Vinilico em manta/ contrapiso e insumos necessarios para instalação </t>
  </si>
  <si>
    <t>Piso Vinílico em Manta, espessura 2,3 mm</t>
  </si>
  <si>
    <t>Cordão de Solda 4mm</t>
  </si>
  <si>
    <t>Adesivo acrílico 25k</t>
  </si>
  <si>
    <t>Cola instantânea 20g</t>
  </si>
  <si>
    <t xml:space="preserve">Argamassa autonivelante mineral </t>
  </si>
  <si>
    <t xml:space="preserve">Primer sobreposição 18lt Monocomponente à base de água. </t>
  </si>
  <si>
    <t>Massa de preparação espatulada 4kg</t>
  </si>
  <si>
    <t>Mão de obra de Instalação de manta vinílica e soldagem das emendas com solda à quente</t>
  </si>
  <si>
    <t>TOTAL</t>
  </si>
  <si>
    <t>RODAMEIO DE POLIESTIRENO 7cm (instalado)</t>
  </si>
  <si>
    <t>CANTONEIRA U: (revestimento amadeirado)  (instalado)</t>
  </si>
  <si>
    <t>DIVISÓRIAS E BANCADAS DE GRANITO (instalado)</t>
  </si>
  <si>
    <t xml:space="preserve">VASOS SANITÁRIO </t>
  </si>
  <si>
    <t>KIT DE TELA DE PROTEÇÃO (instalado)</t>
  </si>
  <si>
    <t>QUADRO DECORATIVOS ( sala de gravação) (instalado)</t>
  </si>
  <si>
    <t xml:space="preserve">JANELA MAX-AR VIDRO TEMPERADO 8MM:   (instalado) </t>
  </si>
  <si>
    <t xml:space="preserve">PORTA DE VIDRO INCOLOR 8MM (sanitários)   (instalado) </t>
  </si>
  <si>
    <t xml:space="preserve">DIVISÓRIAS DE VIDRO 8MM INCOLOR COM PELICULA BRANCA  (instalado) </t>
  </si>
  <si>
    <t>ADESIVOS: (instalado)adesivos para porta de banheiros,</t>
  </si>
  <si>
    <t>ESPELHO REDONDO: (instalado)</t>
  </si>
  <si>
    <t>ESPELHO RETANGULAR (instalado)</t>
  </si>
  <si>
    <t>ESPELHO BISOTÊ:  Mosaico (instalado)</t>
  </si>
  <si>
    <t xml:space="preserve">Mão de obra retirada de janelas e portas, requadro das mesma e abertura de novas (portas e janelas) retirada de muretas de acordo com o projeto arquitetônico </t>
  </si>
  <si>
    <t xml:space="preserve"> Mão de obra para assentamento de cerâmica ESCADAS, MODULAÇÃO DEVE SER SEGUIDA DE ACORDO COM O PROJETO DE INTERIORES  DE ARQUITETONICO </t>
  </si>
  <si>
    <t>Mão de obra  Contrapiso Aplicação de primer e argamassa autonivelante, com traço forte 3x1 reguado</t>
  </si>
  <si>
    <t>2.</t>
  </si>
  <si>
    <t>2.1</t>
  </si>
  <si>
    <t>2.2</t>
  </si>
  <si>
    <t>2.3</t>
  </si>
  <si>
    <t>2.4</t>
  </si>
  <si>
    <t>2.5</t>
  </si>
  <si>
    <t>2.6</t>
  </si>
  <si>
    <t>2.7</t>
  </si>
  <si>
    <t>2.12</t>
  </si>
  <si>
    <t>3.</t>
  </si>
  <si>
    <t>4.</t>
  </si>
  <si>
    <t>5.</t>
  </si>
  <si>
    <t>5.1</t>
  </si>
  <si>
    <t>5.2</t>
  </si>
  <si>
    <t>5.3</t>
  </si>
  <si>
    <t>5.4</t>
  </si>
  <si>
    <t>5.5</t>
  </si>
  <si>
    <t>5.6</t>
  </si>
  <si>
    <t>5.7</t>
  </si>
  <si>
    <t>5.8</t>
  </si>
  <si>
    <t>5.9</t>
  </si>
  <si>
    <t>5.10</t>
  </si>
  <si>
    <t>6.</t>
  </si>
  <si>
    <t>6.3</t>
  </si>
  <si>
    <t>6.4</t>
  </si>
  <si>
    <t>6.5</t>
  </si>
  <si>
    <t>7.</t>
  </si>
  <si>
    <t>8.</t>
  </si>
  <si>
    <t>9.</t>
  </si>
  <si>
    <t>9.5</t>
  </si>
  <si>
    <t>10.</t>
  </si>
  <si>
    <t>11.</t>
  </si>
  <si>
    <t>12.</t>
  </si>
  <si>
    <t>12.4</t>
  </si>
  <si>
    <t>12.5</t>
  </si>
  <si>
    <t>13.</t>
  </si>
  <si>
    <t>13.3</t>
  </si>
  <si>
    <t>13.4</t>
  </si>
  <si>
    <t>13.5</t>
  </si>
  <si>
    <t>13.6</t>
  </si>
  <si>
    <t>13.7</t>
  </si>
  <si>
    <t>13.8</t>
  </si>
  <si>
    <t>13.9</t>
  </si>
  <si>
    <t>Relação de Espelhos (instalados)</t>
  </si>
  <si>
    <t>14.</t>
  </si>
  <si>
    <t>Rodapés de Poliestireno (instalado)</t>
  </si>
  <si>
    <t>Rodapé em poliestireno, altura 12cm, espessura 20mm, DE SOBREPOR CERAMICO,  cerâmica existente, com barras de 2400mm, com altura de 12cm, cor branca, superfície com friso, acabamento laqueado acetinado com poliestireno de alto impacto</t>
  </si>
  <si>
    <t xml:space="preserve">Mão de obra  Pintura Interna parede  e forro somente nos sanitários  gesso acartonado escola jacinta  primeiro e segundo pavimento, incluindo massa corrida nas paredes e forro gesso acartonado  da reestruturação </t>
  </si>
  <si>
    <t>RELAÇÃO SANITÁRIOS, BEBEDOUROS E CORRELATOS</t>
  </si>
  <si>
    <t>1.</t>
  </si>
  <si>
    <t>1.1</t>
  </si>
  <si>
    <t>1.2</t>
  </si>
  <si>
    <t>1.3</t>
  </si>
  <si>
    <t>1.4</t>
  </si>
  <si>
    <t>1.5</t>
  </si>
  <si>
    <t>2.8</t>
  </si>
  <si>
    <t>2.9</t>
  </si>
  <si>
    <t>2.10</t>
  </si>
  <si>
    <t>2.11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</si>
</sst>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4" formatCode="_-&quot;R$&quot;\ * #,##0.00_-;\-&quot;R$&quot;\ * #,##0.00_-;_-&quot;R$&quot;\ * &quot;-&quot;??_-;_-@_-"/>
    <numFmt numFmtId="43" formatCode="_-* #,##0.00_-;\-* #,##0.00_-;_-* &quot;-&quot;??_-;_-@_-"/>
    <numFmt numFmtId="164" formatCode="_-&quot;R$&quot;* #,##0.00_-;\-&quot;R$&quot;* #,##0.00_-;_-&quot;R$&quot;* &quot;-&quot;??_-;_-@_-"/>
    <numFmt numFmtId="165" formatCode="&quot;R$&quot;#,##0.00"/>
    <numFmt numFmtId="166" formatCode="_-* #,##0_-;\-* #,##0_-;_-* &quot;-&quot;??_-;_-@_-"/>
  </numFmts>
  <fonts count="22"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sz val="10"/>
      <name val="Arial"/>
      <family val="2"/>
    </font>
    <font>
      <b/>
      <sz val="10.5"/>
      <color theme="1"/>
      <name val="Arial"/>
      <family val="2"/>
    </font>
    <font>
      <sz val="14"/>
      <color theme="1"/>
      <name val="Arial"/>
      <family val="2"/>
    </font>
    <font>
      <b/>
      <sz val="14"/>
      <name val="Garamond"/>
      <family val="1"/>
    </font>
    <font>
      <b/>
      <sz val="14"/>
      <color theme="1"/>
      <name val="Arial"/>
      <family val="2"/>
    </font>
    <font>
      <b/>
      <sz val="14"/>
      <color theme="1"/>
      <name val="Corbel"/>
      <family val="2"/>
    </font>
    <font>
      <b/>
      <sz val="14"/>
      <name val="Arial"/>
      <family val="2"/>
    </font>
    <font>
      <sz val="14"/>
      <name val="Arial"/>
      <family val="2"/>
    </font>
    <font>
      <b/>
      <sz val="14"/>
      <color theme="3" tint="-0.249977111117893"/>
      <name val="Arial"/>
      <family val="2"/>
    </font>
    <font>
      <sz val="14"/>
      <color theme="3" tint="-0.249977111117893"/>
      <name val="Arial"/>
      <family val="2"/>
    </font>
    <font>
      <sz val="14"/>
      <color theme="4" tint="-0.249977111117893"/>
      <name val="Arial"/>
      <family val="2"/>
    </font>
    <font>
      <sz val="22"/>
      <name val="Arial"/>
      <family val="2"/>
    </font>
    <font>
      <sz val="22"/>
      <name val="Calibri"/>
      <family val="2"/>
    </font>
    <font>
      <sz val="22"/>
      <color theme="1"/>
      <name val="Arial"/>
      <family val="2"/>
    </font>
    <font>
      <sz val="24"/>
      <name val="Arial"/>
      <family val="2"/>
    </font>
    <font>
      <b/>
      <sz val="28"/>
      <name val="Arial"/>
      <family val="2"/>
    </font>
    <font>
      <sz val="28"/>
      <name val="Arial"/>
      <family val="2"/>
    </font>
    <font>
      <sz val="28"/>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00B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top style="medium">
        <color auto="1"/>
      </top>
      <bottom style="medium">
        <color auto="1"/>
      </bottom>
      <diagonal/>
    </border>
    <border>
      <left/>
      <right/>
      <top/>
      <bottom style="thin">
        <color indexed="64"/>
      </bottom>
      <diagonal/>
    </border>
    <border>
      <left style="thin">
        <color indexed="64"/>
      </left>
      <right style="medium">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 fillId="0" borderId="0"/>
    <xf numFmtId="0" fontId="1" fillId="0" borderId="0"/>
    <xf numFmtId="43" fontId="4" fillId="0" borderId="0" applyFont="0" applyFill="0" applyBorder="0" applyAlignment="0" applyProtection="0"/>
    <xf numFmtId="0" fontId="4" fillId="0" borderId="0"/>
    <xf numFmtId="44" fontId="5" fillId="4" borderId="4" applyBorder="0">
      <alignment horizontal="center"/>
    </xf>
    <xf numFmtId="43" fontId="3"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6" fillId="0" borderId="0" xfId="0" applyFont="1" applyAlignment="1">
      <alignment horizontal="center" vertical="center"/>
    </xf>
    <xf numFmtId="0" fontId="8" fillId="4" borderId="0" xfId="0" applyFont="1" applyFill="1" applyBorder="1" applyAlignment="1">
      <alignment horizontal="center" vertical="center"/>
    </xf>
    <xf numFmtId="0" fontId="6" fillId="4" borderId="0" xfId="0" applyFont="1" applyFill="1" applyAlignment="1">
      <alignment horizontal="center" vertical="center"/>
    </xf>
    <xf numFmtId="165" fontId="8" fillId="4" borderId="16" xfId="0" applyNumberFormat="1" applyFont="1" applyFill="1" applyBorder="1" applyAlignment="1">
      <alignment vertical="center"/>
    </xf>
    <xf numFmtId="165" fontId="8" fillId="0" borderId="16" xfId="0" applyNumberFormat="1" applyFont="1" applyBorder="1" applyAlignment="1">
      <alignment vertical="center"/>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xf>
    <xf numFmtId="0" fontId="10" fillId="2" borderId="28" xfId="0" applyFont="1" applyFill="1" applyBorder="1" applyAlignment="1">
      <alignment horizontal="right" vertical="center"/>
    </xf>
    <xf numFmtId="0" fontId="10" fillId="2" borderId="29" xfId="0" applyFont="1" applyFill="1" applyBorder="1" applyAlignment="1">
      <alignment horizontal="right" vertical="center"/>
    </xf>
    <xf numFmtId="0" fontId="10" fillId="2" borderId="24" xfId="0" applyFont="1" applyFill="1" applyBorder="1" applyAlignment="1">
      <alignment horizontal="right" vertical="center"/>
    </xf>
    <xf numFmtId="0" fontId="11" fillId="0" borderId="1" xfId="0" applyFont="1" applyFill="1" applyBorder="1" applyAlignment="1">
      <alignment horizontal="center" vertical="center"/>
    </xf>
    <xf numFmtId="2" fontId="11" fillId="0" borderId="1" xfId="0" applyNumberFormat="1" applyFont="1" applyFill="1" applyBorder="1" applyAlignment="1">
      <alignment horizontal="center" vertical="center"/>
    </xf>
    <xf numFmtId="44" fontId="11" fillId="0" borderId="1" xfId="0" applyNumberFormat="1" applyFont="1" applyFill="1" applyBorder="1" applyAlignment="1">
      <alignment vertical="center"/>
    </xf>
    <xf numFmtId="44" fontId="11" fillId="0" borderId="1" xfId="1" applyFont="1" applyBorder="1" applyAlignment="1" applyProtection="1">
      <alignment horizontal="center" vertical="center"/>
    </xf>
    <xf numFmtId="44" fontId="11" fillId="0" borderId="1" xfId="1" applyFont="1" applyBorder="1" applyAlignment="1" applyProtection="1">
      <alignment horizontal="center" vertical="center"/>
      <protection locked="0"/>
    </xf>
    <xf numFmtId="0" fontId="11" fillId="0" borderId="1" xfId="0" applyFont="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pplyProtection="1">
      <alignment horizontal="center" vertical="center"/>
      <protection locked="0"/>
    </xf>
    <xf numFmtId="2" fontId="11" fillId="4" borderId="1" xfId="0" applyNumberFormat="1" applyFont="1" applyFill="1" applyBorder="1" applyAlignment="1" applyProtection="1">
      <alignment horizontal="center" vertical="center"/>
      <protection locked="0"/>
    </xf>
    <xf numFmtId="0" fontId="11" fillId="4" borderId="0" xfId="0" applyFont="1" applyFill="1" applyAlignment="1">
      <alignment horizontal="center" vertical="center"/>
    </xf>
    <xf numFmtId="0" fontId="11" fillId="0" borderId="0" xfId="0" applyFont="1" applyAlignment="1">
      <alignment horizontal="center" vertical="center"/>
    </xf>
    <xf numFmtId="0" fontId="10" fillId="2" borderId="2"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 xfId="0" applyFont="1" applyFill="1" applyBorder="1" applyAlignment="1">
      <alignment horizontal="right" vertical="center"/>
    </xf>
    <xf numFmtId="0" fontId="10" fillId="2" borderId="21" xfId="0" applyFont="1" applyFill="1" applyBorder="1" applyAlignment="1">
      <alignment vertical="center" wrapText="1"/>
    </xf>
    <xf numFmtId="0" fontId="10" fillId="2" borderId="16" xfId="0" applyFont="1" applyFill="1" applyBorder="1" applyAlignment="1">
      <alignment vertical="center" wrapText="1"/>
    </xf>
    <xf numFmtId="44" fontId="11" fillId="0" borderId="1" xfId="1" applyFont="1" applyFill="1" applyBorder="1" applyAlignment="1" applyProtection="1">
      <alignment horizontal="center" vertical="center"/>
    </xf>
    <xf numFmtId="0" fontId="11" fillId="0" borderId="1" xfId="0" applyFont="1" applyFill="1" applyBorder="1" applyAlignment="1" applyProtection="1">
      <alignment horizontal="center" vertical="center"/>
      <protection locked="0"/>
    </xf>
    <xf numFmtId="2" fontId="11" fillId="0" borderId="1" xfId="0" applyNumberFormat="1" applyFont="1" applyFill="1" applyBorder="1" applyAlignment="1" applyProtection="1">
      <alignment horizontal="center" vertical="center"/>
      <protection locked="0"/>
    </xf>
    <xf numFmtId="0" fontId="6" fillId="0" borderId="0" xfId="0" applyFont="1" applyBorder="1" applyAlignment="1">
      <alignment vertical="center"/>
    </xf>
    <xf numFmtId="0" fontId="14" fillId="0" borderId="0" xfId="0" applyFont="1" applyAlignment="1">
      <alignment horizontal="center" vertical="center"/>
    </xf>
    <xf numFmtId="0" fontId="8" fillId="0" borderId="0" xfId="0" applyFont="1" applyAlignment="1">
      <alignment vertical="center"/>
    </xf>
    <xf numFmtId="0" fontId="15" fillId="0" borderId="1" xfId="0" applyFont="1" applyFill="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7" fillId="0" borderId="0" xfId="0" applyFont="1"/>
    <xf numFmtId="0" fontId="15" fillId="0" borderId="1" xfId="0" applyFont="1" applyBorder="1" applyAlignment="1">
      <alignment horizontal="left" vertical="center" wrapText="1"/>
    </xf>
    <xf numFmtId="0" fontId="18"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20" fillId="4" borderId="0" xfId="0" applyFont="1" applyFill="1" applyAlignment="1">
      <alignment horizontal="center" vertical="center"/>
    </xf>
    <xf numFmtId="0" fontId="20" fillId="0" borderId="0" xfId="0" applyFont="1" applyAlignment="1">
      <alignment horizontal="center" vertical="center"/>
    </xf>
    <xf numFmtId="0" fontId="19" fillId="5" borderId="2" xfId="0" applyFont="1" applyFill="1" applyBorder="1" applyAlignment="1">
      <alignment vertical="center"/>
    </xf>
    <xf numFmtId="0" fontId="19" fillId="5" borderId="12" xfId="0" applyFont="1" applyFill="1" applyBorder="1" applyAlignment="1">
      <alignment vertical="center"/>
    </xf>
    <xf numFmtId="0" fontId="19" fillId="5" borderId="3" xfId="0" applyFont="1" applyFill="1" applyBorder="1" applyAlignment="1">
      <alignment horizontal="right" vertical="center"/>
    </xf>
    <xf numFmtId="0" fontId="19" fillId="5" borderId="22" xfId="0" applyFont="1" applyFill="1" applyBorder="1" applyAlignment="1">
      <alignment horizontal="right" vertical="center"/>
    </xf>
    <xf numFmtId="0" fontId="19" fillId="5" borderId="2" xfId="0" applyFont="1" applyFill="1" applyBorder="1" applyAlignment="1">
      <alignment vertical="center" wrapText="1"/>
    </xf>
    <xf numFmtId="0" fontId="19" fillId="5" borderId="12" xfId="0" applyFont="1" applyFill="1" applyBorder="1" applyAlignment="1">
      <alignment vertical="center" wrapText="1"/>
    </xf>
    <xf numFmtId="0" fontId="18" fillId="0" borderId="1" xfId="0" applyFont="1" applyBorder="1" applyAlignment="1">
      <alignment horizontal="center" vertical="center"/>
    </xf>
    <xf numFmtId="0" fontId="18" fillId="4" borderId="1"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12" xfId="0" applyFont="1" applyBorder="1" applyAlignment="1">
      <alignment horizontal="center" vertical="center"/>
    </xf>
    <xf numFmtId="0" fontId="15" fillId="0" borderId="12" xfId="0" applyFont="1" applyFill="1" applyBorder="1" applyAlignment="1">
      <alignment horizontal="center" vertical="center"/>
    </xf>
    <xf numFmtId="0" fontId="15" fillId="0" borderId="12" xfId="0" applyFont="1" applyBorder="1" applyAlignment="1">
      <alignment horizontal="left" vertical="center" wrapText="1"/>
    </xf>
    <xf numFmtId="0" fontId="11" fillId="0" borderId="12" xfId="0" applyFont="1" applyBorder="1" applyAlignment="1" applyProtection="1">
      <alignment horizontal="center" vertical="center"/>
      <protection locked="0"/>
    </xf>
    <xf numFmtId="2" fontId="11" fillId="4" borderId="12" xfId="0" applyNumberFormat="1" applyFont="1" applyFill="1" applyBorder="1" applyAlignment="1" applyProtection="1">
      <alignment horizontal="center" vertical="center"/>
      <protection locked="0"/>
    </xf>
    <xf numFmtId="0" fontId="15" fillId="0" borderId="12" xfId="0" applyFont="1" applyBorder="1" applyAlignment="1">
      <alignment horizontal="center" vertical="center"/>
    </xf>
    <xf numFmtId="44" fontId="11" fillId="7" borderId="1" xfId="1" applyFont="1" applyFill="1" applyBorder="1" applyAlignment="1" applyProtection="1">
      <alignment horizontal="center" vertical="center"/>
      <protection locked="0"/>
    </xf>
    <xf numFmtId="44" fontId="11" fillId="7" borderId="1" xfId="1" applyFont="1" applyFill="1" applyBorder="1" applyAlignment="1" applyProtection="1">
      <alignment horizontal="center" vertical="center"/>
    </xf>
    <xf numFmtId="44" fontId="11" fillId="7" borderId="1" xfId="1" applyFont="1" applyFill="1" applyBorder="1" applyAlignment="1" applyProtection="1">
      <alignment vertical="center"/>
      <protection locked="0"/>
    </xf>
    <xf numFmtId="44" fontId="11" fillId="7" borderId="12" xfId="1" applyFont="1" applyFill="1" applyBorder="1" applyAlignment="1" applyProtection="1">
      <alignment horizontal="center" vertical="center"/>
      <protection locked="0"/>
    </xf>
    <xf numFmtId="44" fontId="11" fillId="7" borderId="12" xfId="1" applyFont="1" applyFill="1" applyBorder="1" applyAlignment="1" applyProtection="1">
      <alignment horizontal="center" vertical="center"/>
    </xf>
    <xf numFmtId="0" fontId="21" fillId="0" borderId="0" xfId="0" applyFont="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44" fontId="11" fillId="8" borderId="1" xfId="1" applyFont="1" applyFill="1" applyBorder="1" applyAlignment="1" applyProtection="1">
      <alignment horizontal="center" vertical="center"/>
      <protection locked="0"/>
    </xf>
    <xf numFmtId="44" fontId="11" fillId="8" borderId="1" xfId="1" applyFont="1" applyFill="1" applyBorder="1" applyAlignment="1" applyProtection="1">
      <alignment horizontal="center" vertical="center"/>
    </xf>
    <xf numFmtId="2" fontId="6" fillId="0" borderId="0" xfId="2" applyNumberFormat="1" applyFont="1" applyBorder="1" applyAlignment="1" applyProtection="1">
      <alignment horizontal="center" vertical="center"/>
      <protection locked="0"/>
    </xf>
    <xf numFmtId="166" fontId="11" fillId="0" borderId="1" xfId="10" applyNumberFormat="1" applyFont="1" applyFill="1" applyBorder="1" applyAlignment="1">
      <alignment horizontal="center" vertical="center"/>
    </xf>
    <xf numFmtId="166" fontId="11" fillId="4" borderId="1" xfId="10" applyNumberFormat="1" applyFont="1" applyFill="1" applyBorder="1" applyAlignment="1" applyProtection="1">
      <alignment horizontal="center" vertical="center"/>
      <protection locked="0"/>
    </xf>
    <xf numFmtId="0" fontId="21" fillId="0" borderId="1" xfId="0" applyFont="1" applyBorder="1" applyAlignment="1">
      <alignment horizontal="center" vertical="center"/>
    </xf>
    <xf numFmtId="0" fontId="6" fillId="0" borderId="1" xfId="0" applyFont="1" applyBorder="1" applyAlignment="1">
      <alignment horizontal="center" vertical="center"/>
    </xf>
    <xf numFmtId="0" fontId="21" fillId="9" borderId="1" xfId="0" applyFont="1" applyFill="1" applyBorder="1" applyAlignment="1">
      <alignment horizontal="center" vertical="center"/>
    </xf>
    <xf numFmtId="0" fontId="11" fillId="0" borderId="20" xfId="0" applyFont="1" applyBorder="1" applyAlignment="1">
      <alignment horizontal="center" vertical="center"/>
    </xf>
    <xf numFmtId="0" fontId="11" fillId="4" borderId="21" xfId="0" applyFont="1" applyFill="1" applyBorder="1" applyAlignment="1">
      <alignment horizontal="center" vertical="center"/>
    </xf>
    <xf numFmtId="0" fontId="11" fillId="0" borderId="22" xfId="0" applyFont="1" applyBorder="1" applyAlignment="1">
      <alignment horizontal="center" vertical="center"/>
    </xf>
    <xf numFmtId="0" fontId="15" fillId="0" borderId="2" xfId="0" applyFont="1" applyBorder="1" applyAlignment="1">
      <alignment horizontal="left" vertical="center" wrapText="1"/>
    </xf>
    <xf numFmtId="2" fontId="11" fillId="0" borderId="12" xfId="0" applyNumberFormat="1" applyFont="1" applyFill="1" applyBorder="1" applyAlignment="1" applyProtection="1">
      <alignment horizontal="center" vertical="center"/>
      <protection locked="0"/>
    </xf>
    <xf numFmtId="44" fontId="11" fillId="0" borderId="12" xfId="1" applyFont="1" applyFill="1" applyBorder="1" applyAlignment="1" applyProtection="1">
      <alignment horizontal="center" vertical="center"/>
      <protection locked="0"/>
    </xf>
    <xf numFmtId="44" fontId="11" fillId="0" borderId="12" xfId="1" applyFont="1" applyFill="1" applyBorder="1" applyAlignment="1" applyProtection="1">
      <alignment horizontal="center" vertical="center"/>
    </xf>
    <xf numFmtId="0" fontId="16" fillId="0" borderId="12" xfId="0" applyFont="1" applyFill="1" applyBorder="1" applyAlignment="1">
      <alignment horizontal="center" vertical="center"/>
    </xf>
    <xf numFmtId="0" fontId="15" fillId="0" borderId="12" xfId="0" applyFont="1" applyFill="1" applyBorder="1" applyAlignment="1">
      <alignment horizontal="left" vertical="center" wrapText="1"/>
    </xf>
    <xf numFmtId="0" fontId="11" fillId="0" borderId="12" xfId="0" applyFont="1" applyFill="1" applyBorder="1" applyAlignment="1" applyProtection="1">
      <alignment horizontal="center" vertical="center"/>
      <protection locked="0"/>
    </xf>
    <xf numFmtId="8" fontId="11" fillId="0" borderId="1" xfId="1" applyNumberFormat="1" applyFont="1" applyBorder="1" applyAlignment="1" applyProtection="1">
      <alignment horizontal="center" vertical="center"/>
    </xf>
    <xf numFmtId="0" fontId="19" fillId="2" borderId="27" xfId="0" applyFont="1" applyFill="1" applyBorder="1" applyAlignment="1">
      <alignment horizontal="right" vertical="center"/>
    </xf>
    <xf numFmtId="0" fontId="19" fillId="2" borderId="12" xfId="0" applyFont="1" applyFill="1" applyBorder="1" applyAlignment="1">
      <alignment horizontal="right" vertical="center"/>
    </xf>
    <xf numFmtId="0" fontId="19" fillId="2" borderId="3" xfId="0" applyFont="1" applyFill="1" applyBorder="1" applyAlignment="1">
      <alignment horizontal="right" vertical="center"/>
    </xf>
    <xf numFmtId="0" fontId="19" fillId="2" borderId="2" xfId="0" applyFont="1" applyFill="1" applyBorder="1" applyAlignment="1">
      <alignment horizontal="left" vertical="center" wrapText="1"/>
    </xf>
    <xf numFmtId="0" fontId="19" fillId="2" borderId="12" xfId="0" applyFont="1" applyFill="1" applyBorder="1" applyAlignment="1">
      <alignment horizontal="left" vertical="center" wrapText="1"/>
    </xf>
    <xf numFmtId="164" fontId="21" fillId="9" borderId="1" xfId="0" applyNumberFormat="1" applyFont="1" applyFill="1" applyBorder="1" applyAlignment="1">
      <alignment horizontal="center" vertical="center"/>
    </xf>
    <xf numFmtId="0" fontId="6" fillId="0" borderId="0" xfId="0" applyFont="1" applyBorder="1" applyAlignment="1" applyProtection="1">
      <alignment horizontal="right" vertical="center" wrapText="1"/>
      <protection locked="0"/>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9" fillId="5" borderId="2"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10" fillId="2" borderId="2"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3" xfId="0" applyFont="1" applyFill="1" applyBorder="1" applyAlignment="1">
      <alignment horizontal="right" vertical="center"/>
    </xf>
    <xf numFmtId="0" fontId="10" fillId="2" borderId="2"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9" fillId="5" borderId="20" xfId="0" applyFont="1" applyFill="1" applyBorder="1" applyAlignment="1">
      <alignment horizontal="center" vertical="center"/>
    </xf>
    <xf numFmtId="0" fontId="19" fillId="5" borderId="21" xfId="0" applyFont="1" applyFill="1" applyBorder="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xf>
    <xf numFmtId="0" fontId="7" fillId="3" borderId="1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7" xfId="0" applyFont="1" applyBorder="1" applyAlignment="1">
      <alignment horizontal="right" vertical="center"/>
    </xf>
    <xf numFmtId="0" fontId="8" fillId="0" borderId="0" xfId="0" applyFont="1" applyBorder="1" applyAlignment="1">
      <alignment horizontal="right" vertical="center"/>
    </xf>
    <xf numFmtId="0" fontId="8" fillId="2" borderId="17" xfId="0" applyFont="1" applyFill="1" applyBorder="1" applyAlignment="1">
      <alignment horizontal="center" vertical="center"/>
    </xf>
    <xf numFmtId="0" fontId="8" fillId="2" borderId="23"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31" xfId="0" applyFont="1" applyFill="1" applyBorder="1" applyAlignment="1">
      <alignment horizontal="center" vertical="center"/>
    </xf>
    <xf numFmtId="0" fontId="19" fillId="5" borderId="2" xfId="0" applyFont="1" applyFill="1" applyBorder="1" applyAlignment="1">
      <alignment horizontal="right" vertical="center"/>
    </xf>
    <xf numFmtId="0" fontId="19" fillId="5" borderId="12" xfId="0" applyFont="1" applyFill="1" applyBorder="1" applyAlignment="1">
      <alignment horizontal="right" vertical="center"/>
    </xf>
    <xf numFmtId="0" fontId="19" fillId="5" borderId="3" xfId="0" applyFont="1" applyFill="1" applyBorder="1" applyAlignment="1">
      <alignment horizontal="right" vertical="center"/>
    </xf>
    <xf numFmtId="0" fontId="19" fillId="5" borderId="2" xfId="0" applyFont="1" applyFill="1" applyBorder="1" applyAlignment="1">
      <alignment horizontal="left" vertical="center"/>
    </xf>
    <xf numFmtId="0" fontId="19" fillId="5" borderId="12" xfId="0" applyFont="1" applyFill="1" applyBorder="1" applyAlignment="1">
      <alignment horizontal="left" vertical="center"/>
    </xf>
    <xf numFmtId="0" fontId="12" fillId="0" borderId="2" xfId="0" applyFont="1" applyBorder="1" applyAlignment="1">
      <alignment horizontal="center" vertical="center"/>
    </xf>
    <xf numFmtId="0" fontId="12" fillId="0" borderId="12" xfId="0" applyFont="1" applyBorder="1" applyAlignment="1">
      <alignment horizontal="center" vertical="center"/>
    </xf>
  </cellXfs>
  <cellStyles count="11">
    <cellStyle name="Estilo 1" xfId="8"/>
    <cellStyle name="Moeda" xfId="1" builtinId="4"/>
    <cellStyle name="Normal" xfId="0" builtinId="0"/>
    <cellStyle name="Normal 2" xfId="4"/>
    <cellStyle name="Normal 2 2" xfId="5"/>
    <cellStyle name="Normal 3" xfId="3"/>
    <cellStyle name="Normal 4" xfId="7"/>
    <cellStyle name="Porcentagem" xfId="2" builtinId="5"/>
    <cellStyle name="Vírgula" xfId="10" builtinId="3"/>
    <cellStyle name="Vírgula 2" xfId="6"/>
    <cellStyle name="Vírgula 3" xfId="9"/>
  </cellStyles>
  <dxfs count="0"/>
  <tableStyles count="0" defaultTableStyle="TableStyleMedium9" defaultPivotStyle="PivotStyleLight16"/>
  <colors>
    <mruColors>
      <color rgb="FFFF33CC"/>
      <color rgb="FFFFFF99"/>
      <color rgb="FF2C7A00"/>
      <color rgb="FFF5DDFF"/>
      <color rgb="FFFFDDF8"/>
      <color rgb="FFCC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326572</xdr:colOff>
      <xdr:row>0</xdr:row>
      <xdr:rowOff>204107</xdr:rowOff>
    </xdr:from>
    <xdr:to>
      <xdr:col>2</xdr:col>
      <xdr:colOff>576034</xdr:colOff>
      <xdr:row>2</xdr:row>
      <xdr:rowOff>434197</xdr:rowOff>
    </xdr:to>
    <xdr:pic>
      <xdr:nvPicPr>
        <xdr:cNvPr id="2" name="Imagem 1">
          <a:extLst>
            <a:ext uri="{FF2B5EF4-FFF2-40B4-BE49-F238E27FC236}">
              <a16:creationId xmlns:a16="http://schemas.microsoft.com/office/drawing/2014/main" xmlns="" id="{7B571688-61E8-49A4-B289-44C50B8D1ACA}"/>
            </a:ext>
          </a:extLst>
        </xdr:cNvPr>
        <xdr:cNvPicPr>
          <a:picLocks noChangeAspect="1"/>
        </xdr:cNvPicPr>
      </xdr:nvPicPr>
      <xdr:blipFill>
        <a:blip xmlns:r="http://schemas.openxmlformats.org/officeDocument/2006/relationships" r:embed="rId1"/>
        <a:stretch>
          <a:fillRect/>
        </a:stretch>
      </xdr:blipFill>
      <xdr:spPr>
        <a:xfrm>
          <a:off x="326572" y="204107"/>
          <a:ext cx="3229426" cy="924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paisagismo\.Licita\PLANILHA%20M&#218;LTIPLA%20MODE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3">
          <cell r="O3">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83"/>
  <sheetViews>
    <sheetView tabSelected="1" zoomScale="42" zoomScaleNormal="42" zoomScaleSheetLayoutView="100" workbookViewId="0">
      <pane ySplit="6" topLeftCell="A115" activePane="bottomLeft" state="frozen"/>
      <selection pane="bottomLeft" activeCell="G127" sqref="G127:H127"/>
    </sheetView>
  </sheetViews>
  <sheetFormatPr defaultRowHeight="18" outlineLevelRow="1" x14ac:dyDescent="0.25"/>
  <cols>
    <col min="1" max="1" width="26" style="1" bestFit="1" customWidth="1"/>
    <col min="2" max="2" width="18.7109375" style="1" bestFit="1" customWidth="1"/>
    <col min="3" max="3" width="11.28515625" style="1" bestFit="1" customWidth="1"/>
    <col min="4" max="4" width="171.7109375" style="1" bestFit="1" customWidth="1"/>
    <col min="5" max="5" width="7.5703125" style="1" bestFit="1" customWidth="1"/>
    <col min="6" max="6" width="18.42578125" style="1" bestFit="1" customWidth="1"/>
    <col min="7" max="7" width="21.7109375" style="1" bestFit="1" customWidth="1"/>
    <col min="8" max="8" width="23.28515625" style="1" bestFit="1" customWidth="1"/>
    <col min="9" max="9" width="7.5703125" style="1" customWidth="1"/>
    <col min="10" max="16384" width="9.140625" style="1"/>
  </cols>
  <sheetData>
    <row r="1" spans="1:10" ht="51.75" customHeight="1" thickBot="1" x14ac:dyDescent="0.3">
      <c r="A1" s="106"/>
      <c r="B1" s="107"/>
      <c r="C1" s="108"/>
      <c r="D1" s="104" t="s">
        <v>23</v>
      </c>
      <c r="E1" s="105"/>
      <c r="F1" s="105"/>
      <c r="G1" s="105"/>
      <c r="H1" s="105"/>
    </row>
    <row r="2" spans="1:10" ht="3" customHeight="1" thickBot="1" x14ac:dyDescent="0.3">
      <c r="A2" s="109"/>
      <c r="B2" s="110"/>
      <c r="C2" s="111"/>
      <c r="D2" s="2"/>
      <c r="E2" s="2"/>
      <c r="F2" s="2"/>
      <c r="G2" s="2"/>
      <c r="H2" s="2"/>
      <c r="I2" s="3"/>
    </row>
    <row r="3" spans="1:10" ht="43.5" customHeight="1" thickTop="1" thickBot="1" x14ac:dyDescent="0.3">
      <c r="A3" s="112"/>
      <c r="B3" s="113"/>
      <c r="C3" s="113"/>
      <c r="D3" s="114" t="s">
        <v>88</v>
      </c>
      <c r="E3" s="115"/>
      <c r="F3" s="115"/>
      <c r="G3" s="115"/>
      <c r="H3" s="115"/>
      <c r="I3" s="3"/>
    </row>
    <row r="4" spans="1:10" ht="19.5" customHeight="1" thickBot="1" x14ac:dyDescent="0.3">
      <c r="A4" s="119"/>
      <c r="B4" s="119"/>
      <c r="C4" s="119"/>
      <c r="D4" s="120"/>
      <c r="E4" s="120"/>
      <c r="F4" s="120"/>
      <c r="G4" s="120"/>
      <c r="H4" s="120"/>
      <c r="I4" s="4"/>
      <c r="J4" s="5"/>
    </row>
    <row r="5" spans="1:10" ht="13.5" customHeight="1" x14ac:dyDescent="0.25">
      <c r="A5" s="116" t="s">
        <v>7</v>
      </c>
      <c r="B5" s="116" t="s">
        <v>6</v>
      </c>
      <c r="C5" s="116" t="s">
        <v>0</v>
      </c>
      <c r="D5" s="117" t="s">
        <v>1</v>
      </c>
      <c r="E5" s="117" t="s">
        <v>2</v>
      </c>
      <c r="F5" s="121" t="s">
        <v>3</v>
      </c>
      <c r="G5" s="123" t="s">
        <v>95</v>
      </c>
      <c r="H5" s="124"/>
      <c r="I5" s="3"/>
    </row>
    <row r="6" spans="1:10" ht="30" customHeight="1" x14ac:dyDescent="0.25">
      <c r="A6" s="117"/>
      <c r="B6" s="117"/>
      <c r="C6" s="117"/>
      <c r="D6" s="118"/>
      <c r="E6" s="118"/>
      <c r="F6" s="122"/>
      <c r="G6" s="6" t="s">
        <v>5</v>
      </c>
      <c r="H6" s="7" t="s">
        <v>4</v>
      </c>
      <c r="I6" s="3"/>
    </row>
    <row r="7" spans="1:10" s="64" customFormat="1" ht="30" customHeight="1" x14ac:dyDescent="0.25">
      <c r="A7" s="125" t="s">
        <v>173</v>
      </c>
      <c r="B7" s="126"/>
      <c r="C7" s="127"/>
      <c r="D7" s="128" t="s">
        <v>172</v>
      </c>
      <c r="E7" s="129"/>
      <c r="F7" s="129"/>
      <c r="G7" s="129"/>
      <c r="H7" s="129"/>
      <c r="I7" s="3"/>
    </row>
    <row r="8" spans="1:10" s="64" customFormat="1" ht="30" customHeight="1" x14ac:dyDescent="0.25">
      <c r="A8" s="33" t="s">
        <v>26</v>
      </c>
      <c r="B8" s="34" t="s">
        <v>27</v>
      </c>
      <c r="C8" s="33" t="s">
        <v>174</v>
      </c>
      <c r="D8" s="37" t="s">
        <v>111</v>
      </c>
      <c r="E8" s="18" t="s">
        <v>2</v>
      </c>
      <c r="F8" s="19">
        <v>17</v>
      </c>
      <c r="G8" s="15">
        <v>687.33</v>
      </c>
      <c r="H8" s="14">
        <f>F8*G8</f>
        <v>11684.61</v>
      </c>
      <c r="I8" s="3"/>
    </row>
    <row r="9" spans="1:10" s="64" customFormat="1" ht="30" customHeight="1" x14ac:dyDescent="0.25">
      <c r="A9" s="33" t="s">
        <v>26</v>
      </c>
      <c r="B9" s="34" t="s">
        <v>27</v>
      </c>
      <c r="C9" s="33" t="s">
        <v>175</v>
      </c>
      <c r="D9" s="37" t="s">
        <v>35</v>
      </c>
      <c r="E9" s="18" t="s">
        <v>2</v>
      </c>
      <c r="F9" s="19">
        <v>3</v>
      </c>
      <c r="G9" s="15">
        <v>564</v>
      </c>
      <c r="H9" s="14">
        <f>F9*G9</f>
        <v>1692</v>
      </c>
      <c r="I9" s="3"/>
    </row>
    <row r="10" spans="1:10" s="64" customFormat="1" ht="30" customHeight="1" x14ac:dyDescent="0.25">
      <c r="A10" s="33" t="s">
        <v>26</v>
      </c>
      <c r="B10" s="34" t="s">
        <v>27</v>
      </c>
      <c r="C10" s="33" t="s">
        <v>176</v>
      </c>
      <c r="D10" s="37" t="s">
        <v>36</v>
      </c>
      <c r="E10" s="18" t="s">
        <v>2</v>
      </c>
      <c r="F10" s="19">
        <v>26</v>
      </c>
      <c r="G10" s="15">
        <v>237</v>
      </c>
      <c r="H10" s="14">
        <f>F10*G10</f>
        <v>6162</v>
      </c>
      <c r="I10" s="3"/>
    </row>
    <row r="11" spans="1:10" s="64" customFormat="1" ht="30" customHeight="1" x14ac:dyDescent="0.25">
      <c r="A11" s="33" t="s">
        <v>26</v>
      </c>
      <c r="B11" s="34" t="s">
        <v>27</v>
      </c>
      <c r="C11" s="33" t="s">
        <v>177</v>
      </c>
      <c r="D11" s="37" t="s">
        <v>37</v>
      </c>
      <c r="E11" s="18" t="s">
        <v>2</v>
      </c>
      <c r="F11" s="19">
        <v>2</v>
      </c>
      <c r="G11" s="15">
        <v>924.67</v>
      </c>
      <c r="H11" s="14">
        <f>F11*G11</f>
        <v>1849.34</v>
      </c>
      <c r="I11" s="3"/>
    </row>
    <row r="12" spans="1:10" s="64" customFormat="1" ht="30" customHeight="1" x14ac:dyDescent="0.25">
      <c r="A12" s="33" t="s">
        <v>26</v>
      </c>
      <c r="B12" s="34" t="s">
        <v>27</v>
      </c>
      <c r="C12" s="33" t="s">
        <v>178</v>
      </c>
      <c r="D12" s="37" t="s">
        <v>41</v>
      </c>
      <c r="E12" s="18" t="s">
        <v>2</v>
      </c>
      <c r="F12" s="19">
        <v>1</v>
      </c>
      <c r="G12" s="15">
        <v>5276.67</v>
      </c>
      <c r="H12" s="14">
        <f>F12*G12</f>
        <v>5276.67</v>
      </c>
      <c r="I12" s="3"/>
    </row>
    <row r="13" spans="1:10" s="64" customFormat="1" ht="30" customHeight="1" x14ac:dyDescent="0.25">
      <c r="A13" s="50"/>
      <c r="B13" s="51"/>
      <c r="C13" s="52"/>
      <c r="D13" s="53"/>
      <c r="E13" s="54"/>
      <c r="F13" s="55"/>
      <c r="G13" s="60" t="s">
        <v>87</v>
      </c>
      <c r="H13" s="61">
        <f>SUM(H8+H9+H10+H11+H12)</f>
        <v>26664.620000000003</v>
      </c>
      <c r="I13" s="3"/>
    </row>
    <row r="14" spans="1:10" s="64" customFormat="1" ht="30" customHeight="1" x14ac:dyDescent="0.25">
      <c r="A14" s="50"/>
      <c r="B14" s="80"/>
      <c r="C14" s="52"/>
      <c r="D14" s="81"/>
      <c r="E14" s="82"/>
      <c r="F14" s="77"/>
      <c r="G14" s="78"/>
      <c r="H14" s="79"/>
      <c r="I14" s="3"/>
    </row>
    <row r="15" spans="1:10" ht="47.25" customHeight="1" x14ac:dyDescent="0.25">
      <c r="A15" s="125" t="s">
        <v>124</v>
      </c>
      <c r="B15" s="126"/>
      <c r="C15" s="127"/>
      <c r="D15" s="128" t="s">
        <v>29</v>
      </c>
      <c r="E15" s="129"/>
      <c r="F15" s="129"/>
      <c r="G15" s="129"/>
      <c r="H15" s="129"/>
      <c r="I15" s="3"/>
    </row>
    <row r="16" spans="1:10" x14ac:dyDescent="0.25">
      <c r="A16" s="8"/>
      <c r="B16" s="9"/>
      <c r="C16" s="10"/>
      <c r="D16" s="98"/>
      <c r="E16" s="99"/>
      <c r="F16" s="99"/>
      <c r="G16" s="99"/>
      <c r="H16" s="99"/>
      <c r="I16" s="3"/>
    </row>
    <row r="17" spans="1:9" ht="33" customHeight="1" x14ac:dyDescent="0.25">
      <c r="A17" s="33" t="s">
        <v>26</v>
      </c>
      <c r="B17" s="34" t="s">
        <v>27</v>
      </c>
      <c r="C17" s="33" t="s">
        <v>125</v>
      </c>
      <c r="D17" s="37" t="s">
        <v>28</v>
      </c>
      <c r="E17" s="11" t="s">
        <v>25</v>
      </c>
      <c r="F17" s="12">
        <v>1880</v>
      </c>
      <c r="G17" s="13">
        <v>113.93</v>
      </c>
      <c r="H17" s="14">
        <f t="shared" ref="H17:H28" si="0">F17*G17</f>
        <v>214188.40000000002</v>
      </c>
      <c r="I17" s="3"/>
    </row>
    <row r="18" spans="1:9" s="21" customFormat="1" ht="28.5" outlineLevel="1" x14ac:dyDescent="0.35">
      <c r="A18" s="33" t="s">
        <v>26</v>
      </c>
      <c r="B18" s="34" t="s">
        <v>27</v>
      </c>
      <c r="C18" s="33" t="s">
        <v>126</v>
      </c>
      <c r="D18" s="36" t="s">
        <v>30</v>
      </c>
      <c r="E18" s="18" t="s">
        <v>2</v>
      </c>
      <c r="F18" s="19">
        <v>360</v>
      </c>
      <c r="G18" s="15">
        <v>322.27</v>
      </c>
      <c r="H18" s="14">
        <f t="shared" si="0"/>
        <v>116017.2</v>
      </c>
      <c r="I18" s="20"/>
    </row>
    <row r="19" spans="1:9" s="21" customFormat="1" ht="28.5" outlineLevel="1" x14ac:dyDescent="0.25">
      <c r="A19" s="33" t="s">
        <v>26</v>
      </c>
      <c r="B19" s="34" t="s">
        <v>27</v>
      </c>
      <c r="C19" s="33" t="s">
        <v>127</v>
      </c>
      <c r="D19" s="37" t="s">
        <v>31</v>
      </c>
      <c r="E19" s="18" t="s">
        <v>25</v>
      </c>
      <c r="F19" s="19">
        <v>190</v>
      </c>
      <c r="G19" s="15">
        <v>315.60000000000002</v>
      </c>
      <c r="H19" s="14">
        <f t="shared" si="0"/>
        <v>59964.000000000007</v>
      </c>
      <c r="I19" s="20"/>
    </row>
    <row r="20" spans="1:9" s="21" customFormat="1" ht="28.5" outlineLevel="1" x14ac:dyDescent="0.25">
      <c r="A20" s="33" t="s">
        <v>26</v>
      </c>
      <c r="B20" s="34" t="s">
        <v>27</v>
      </c>
      <c r="C20" s="33" t="s">
        <v>128</v>
      </c>
      <c r="D20" s="37" t="s">
        <v>108</v>
      </c>
      <c r="E20" s="18" t="s">
        <v>33</v>
      </c>
      <c r="F20" s="19">
        <v>650</v>
      </c>
      <c r="G20" s="15">
        <v>43.4</v>
      </c>
      <c r="H20" s="14">
        <f t="shared" si="0"/>
        <v>28210</v>
      </c>
      <c r="I20" s="20"/>
    </row>
    <row r="21" spans="1:9" s="21" customFormat="1" ht="28.5" outlineLevel="1" x14ac:dyDescent="0.25">
      <c r="A21" s="33" t="s">
        <v>26</v>
      </c>
      <c r="B21" s="34" t="s">
        <v>27</v>
      </c>
      <c r="C21" s="33" t="s">
        <v>129</v>
      </c>
      <c r="D21" s="37" t="s">
        <v>32</v>
      </c>
      <c r="E21" s="18" t="s">
        <v>25</v>
      </c>
      <c r="F21" s="19">
        <v>230</v>
      </c>
      <c r="G21" s="15">
        <v>110.27</v>
      </c>
      <c r="H21" s="14">
        <f>F21*G21</f>
        <v>25362.1</v>
      </c>
      <c r="I21" s="20"/>
    </row>
    <row r="22" spans="1:9" s="21" customFormat="1" ht="28.5" outlineLevel="1" x14ac:dyDescent="0.25">
      <c r="A22" s="33" t="s">
        <v>26</v>
      </c>
      <c r="B22" s="34" t="s">
        <v>27</v>
      </c>
      <c r="C22" s="33" t="s">
        <v>130</v>
      </c>
      <c r="D22" s="37" t="s">
        <v>109</v>
      </c>
      <c r="E22" s="18" t="s">
        <v>34</v>
      </c>
      <c r="F22" s="19">
        <v>100</v>
      </c>
      <c r="G22" s="15">
        <v>7.83</v>
      </c>
      <c r="H22" s="14">
        <f t="shared" si="0"/>
        <v>783</v>
      </c>
      <c r="I22" s="20"/>
    </row>
    <row r="23" spans="1:9" s="21" customFormat="1" ht="28.5" outlineLevel="1" x14ac:dyDescent="0.25">
      <c r="A23" s="33" t="s">
        <v>26</v>
      </c>
      <c r="B23" s="34" t="s">
        <v>27</v>
      </c>
      <c r="C23" s="33" t="s">
        <v>131</v>
      </c>
      <c r="D23" s="37" t="s">
        <v>110</v>
      </c>
      <c r="E23" s="18" t="s">
        <v>25</v>
      </c>
      <c r="F23" s="19">
        <v>38.450000000000003</v>
      </c>
      <c r="G23" s="15">
        <v>955.72</v>
      </c>
      <c r="H23" s="14">
        <f t="shared" si="0"/>
        <v>36747.434000000001</v>
      </c>
      <c r="I23" s="20"/>
    </row>
    <row r="24" spans="1:9" s="21" customFormat="1" ht="28.5" outlineLevel="1" x14ac:dyDescent="0.25">
      <c r="A24" s="33" t="s">
        <v>26</v>
      </c>
      <c r="B24" s="34" t="s">
        <v>27</v>
      </c>
      <c r="C24" s="33" t="s">
        <v>179</v>
      </c>
      <c r="D24" s="37" t="s">
        <v>38</v>
      </c>
      <c r="E24" s="18" t="s">
        <v>25</v>
      </c>
      <c r="F24" s="19">
        <v>25</v>
      </c>
      <c r="G24" s="15">
        <v>398.67</v>
      </c>
      <c r="H24" s="14">
        <f t="shared" si="0"/>
        <v>9966.75</v>
      </c>
      <c r="I24" s="20"/>
    </row>
    <row r="25" spans="1:9" s="21" customFormat="1" ht="28.5" outlineLevel="1" x14ac:dyDescent="0.25">
      <c r="A25" s="33" t="s">
        <v>26</v>
      </c>
      <c r="B25" s="34" t="s">
        <v>27</v>
      </c>
      <c r="C25" s="33" t="s">
        <v>180</v>
      </c>
      <c r="D25" s="37" t="s">
        <v>39</v>
      </c>
      <c r="E25" s="18" t="s">
        <v>2</v>
      </c>
      <c r="F25" s="19">
        <v>1</v>
      </c>
      <c r="G25" s="15">
        <v>4114</v>
      </c>
      <c r="H25" s="14">
        <f t="shared" si="0"/>
        <v>4114</v>
      </c>
      <c r="I25" s="20"/>
    </row>
    <row r="26" spans="1:9" s="21" customFormat="1" ht="28.5" outlineLevel="1" x14ac:dyDescent="0.25">
      <c r="A26" s="33" t="s">
        <v>26</v>
      </c>
      <c r="B26" s="34" t="s">
        <v>27</v>
      </c>
      <c r="C26" s="33" t="s">
        <v>181</v>
      </c>
      <c r="D26" s="37" t="s">
        <v>40</v>
      </c>
      <c r="E26" s="18" t="s">
        <v>2</v>
      </c>
      <c r="F26" s="19">
        <v>10</v>
      </c>
      <c r="G26" s="15">
        <v>436.33</v>
      </c>
      <c r="H26" s="14">
        <f t="shared" si="0"/>
        <v>4363.3</v>
      </c>
      <c r="I26" s="20"/>
    </row>
    <row r="27" spans="1:9" s="21" customFormat="1" ht="28.5" outlineLevel="1" x14ac:dyDescent="0.25">
      <c r="A27" s="33" t="s">
        <v>26</v>
      </c>
      <c r="B27" s="34" t="s">
        <v>27</v>
      </c>
      <c r="C27" s="33" t="s">
        <v>182</v>
      </c>
      <c r="D27" s="37" t="s">
        <v>42</v>
      </c>
      <c r="E27" s="18" t="s">
        <v>2</v>
      </c>
      <c r="F27" s="19">
        <v>1</v>
      </c>
      <c r="G27" s="15">
        <v>5426</v>
      </c>
      <c r="H27" s="14">
        <f t="shared" si="0"/>
        <v>5426</v>
      </c>
      <c r="I27" s="20"/>
    </row>
    <row r="28" spans="1:9" s="21" customFormat="1" ht="28.5" outlineLevel="1" x14ac:dyDescent="0.25">
      <c r="A28" s="33" t="s">
        <v>26</v>
      </c>
      <c r="B28" s="34" t="s">
        <v>27</v>
      </c>
      <c r="C28" s="33" t="s">
        <v>132</v>
      </c>
      <c r="D28" s="37" t="s">
        <v>112</v>
      </c>
      <c r="E28" s="18" t="s">
        <v>2</v>
      </c>
      <c r="F28" s="19">
        <v>80</v>
      </c>
      <c r="G28" s="15">
        <v>59.4</v>
      </c>
      <c r="H28" s="14">
        <f t="shared" si="0"/>
        <v>4752</v>
      </c>
      <c r="I28" s="20"/>
    </row>
    <row r="29" spans="1:9" s="21" customFormat="1" ht="28.5" outlineLevel="1" x14ac:dyDescent="0.25">
      <c r="A29" s="50"/>
      <c r="B29" s="51"/>
      <c r="C29" s="52"/>
      <c r="D29" s="53"/>
      <c r="E29" s="54"/>
      <c r="F29" s="55"/>
      <c r="G29" s="60" t="s">
        <v>87</v>
      </c>
      <c r="H29" s="61">
        <f>SUM(H17+ H18+H19+H20+H21+H22+H23+H24+H25+H26+H27+H28)</f>
        <v>509894.18400000001</v>
      </c>
      <c r="I29" s="20"/>
    </row>
    <row r="30" spans="1:9" s="21" customFormat="1" outlineLevel="1" x14ac:dyDescent="0.25">
      <c r="A30" s="130"/>
      <c r="B30" s="131"/>
      <c r="C30" s="131"/>
      <c r="D30" s="131"/>
      <c r="E30" s="131"/>
      <c r="F30" s="131"/>
      <c r="G30" s="131"/>
      <c r="H30" s="131"/>
      <c r="I30" s="20"/>
    </row>
    <row r="31" spans="1:9" s="21" customFormat="1" ht="35.25" outlineLevel="1" x14ac:dyDescent="0.25">
      <c r="A31" s="125" t="s">
        <v>133</v>
      </c>
      <c r="B31" s="126"/>
      <c r="C31" s="127"/>
      <c r="D31" s="93" t="s">
        <v>43</v>
      </c>
      <c r="E31" s="94"/>
      <c r="F31" s="94"/>
      <c r="G31" s="94"/>
      <c r="H31" s="94"/>
      <c r="I31" s="20"/>
    </row>
    <row r="32" spans="1:9" s="21" customFormat="1" outlineLevel="1" x14ac:dyDescent="0.25">
      <c r="A32" s="95"/>
      <c r="B32" s="96"/>
      <c r="C32" s="97"/>
      <c r="D32" s="98"/>
      <c r="E32" s="99"/>
      <c r="F32" s="99"/>
      <c r="G32" s="99"/>
      <c r="H32" s="99"/>
      <c r="I32" s="20"/>
    </row>
    <row r="33" spans="1:9" s="21" customFormat="1" ht="28.5" outlineLevel="1" x14ac:dyDescent="0.25">
      <c r="A33" s="33" t="s">
        <v>26</v>
      </c>
      <c r="B33" s="34" t="s">
        <v>75</v>
      </c>
      <c r="C33" s="33" t="s">
        <v>9</v>
      </c>
      <c r="D33" s="37" t="s">
        <v>97</v>
      </c>
      <c r="E33" s="11" t="s">
        <v>24</v>
      </c>
      <c r="F33" s="12">
        <v>2</v>
      </c>
      <c r="G33" s="13">
        <v>523</v>
      </c>
      <c r="H33" s="14">
        <f>F33*G33</f>
        <v>1046</v>
      </c>
      <c r="I33" s="20"/>
    </row>
    <row r="34" spans="1:9" s="21" customFormat="1" ht="28.5" outlineLevel="1" x14ac:dyDescent="0.25">
      <c r="A34" s="33" t="s">
        <v>26</v>
      </c>
      <c r="B34" s="34" t="s">
        <v>75</v>
      </c>
      <c r="C34" s="35" t="s">
        <v>76</v>
      </c>
      <c r="D34" s="37" t="s">
        <v>44</v>
      </c>
      <c r="E34" s="18" t="s">
        <v>24</v>
      </c>
      <c r="F34" s="19">
        <v>83</v>
      </c>
      <c r="G34" s="15">
        <v>474</v>
      </c>
      <c r="H34" s="14">
        <f>F34*G34</f>
        <v>39342</v>
      </c>
      <c r="I34" s="20"/>
    </row>
    <row r="35" spans="1:9" s="21" customFormat="1" ht="28.5" outlineLevel="1" x14ac:dyDescent="0.25">
      <c r="A35" s="33"/>
      <c r="B35" s="34"/>
      <c r="C35" s="35"/>
      <c r="D35" s="37"/>
      <c r="E35" s="18"/>
      <c r="F35" s="19"/>
      <c r="G35" s="15"/>
      <c r="H35" s="14"/>
      <c r="I35" s="20"/>
    </row>
    <row r="36" spans="1:9" s="21" customFormat="1" ht="28.5" outlineLevel="1" x14ac:dyDescent="0.25">
      <c r="A36" s="50"/>
      <c r="B36" s="51"/>
      <c r="C36" s="56"/>
      <c r="D36" s="53"/>
      <c r="E36" s="54"/>
      <c r="F36" s="55"/>
      <c r="G36" s="60" t="s">
        <v>87</v>
      </c>
      <c r="H36" s="61">
        <f>SUM(H33+H34)</f>
        <v>40388</v>
      </c>
      <c r="I36" s="20"/>
    </row>
    <row r="37" spans="1:9" s="21" customFormat="1" ht="16.5" customHeight="1" outlineLevel="1" x14ac:dyDescent="0.25">
      <c r="A37" s="130"/>
      <c r="B37" s="131"/>
      <c r="C37" s="131"/>
      <c r="D37" s="131"/>
      <c r="E37" s="131"/>
      <c r="F37" s="131"/>
      <c r="G37" s="131"/>
      <c r="H37" s="131"/>
      <c r="I37" s="20"/>
    </row>
    <row r="38" spans="1:9" s="41" customFormat="1" ht="51" customHeight="1" outlineLevel="1" x14ac:dyDescent="0.25">
      <c r="A38" s="42"/>
      <c r="B38" s="43"/>
      <c r="C38" s="44" t="s">
        <v>134</v>
      </c>
      <c r="D38" s="93" t="s">
        <v>45</v>
      </c>
      <c r="E38" s="94"/>
      <c r="F38" s="94"/>
      <c r="G38" s="94"/>
      <c r="H38" s="94"/>
      <c r="I38" s="40"/>
    </row>
    <row r="39" spans="1:9" s="21" customFormat="1" ht="18" customHeight="1" outlineLevel="1" x14ac:dyDescent="0.25">
      <c r="A39" s="22"/>
      <c r="B39" s="23"/>
      <c r="C39" s="24"/>
      <c r="D39" s="25"/>
      <c r="E39" s="26"/>
      <c r="F39" s="26"/>
      <c r="G39" s="26"/>
      <c r="H39" s="26"/>
      <c r="I39" s="20"/>
    </row>
    <row r="40" spans="1:9" s="21" customFormat="1" ht="28.5" outlineLevel="1" x14ac:dyDescent="0.25">
      <c r="A40" s="33" t="s">
        <v>26</v>
      </c>
      <c r="B40" s="34" t="s">
        <v>75</v>
      </c>
      <c r="C40" s="33" t="s">
        <v>93</v>
      </c>
      <c r="D40" s="37" t="s">
        <v>46</v>
      </c>
      <c r="E40" s="11" t="s">
        <v>24</v>
      </c>
      <c r="F40" s="12">
        <v>12</v>
      </c>
      <c r="G40" s="13">
        <v>264.33</v>
      </c>
      <c r="H40" s="14">
        <f>F40*G40</f>
        <v>3171.96</v>
      </c>
      <c r="I40" s="20"/>
    </row>
    <row r="41" spans="1:9" s="21" customFormat="1" ht="28.5" outlineLevel="1" x14ac:dyDescent="0.25">
      <c r="A41" s="33" t="s">
        <v>26</v>
      </c>
      <c r="B41" s="34" t="s">
        <v>75</v>
      </c>
      <c r="C41" s="35" t="s">
        <v>94</v>
      </c>
      <c r="D41" s="37" t="s">
        <v>113</v>
      </c>
      <c r="E41" s="18" t="s">
        <v>24</v>
      </c>
      <c r="F41" s="19">
        <v>7</v>
      </c>
      <c r="G41" s="15">
        <v>306</v>
      </c>
      <c r="H41" s="14">
        <f>F41*G41</f>
        <v>2142</v>
      </c>
      <c r="I41" s="20"/>
    </row>
    <row r="42" spans="1:9" s="21" customFormat="1" ht="28.5" outlineLevel="1" x14ac:dyDescent="0.25">
      <c r="A42" s="33"/>
      <c r="B42" s="34"/>
      <c r="C42" s="35"/>
      <c r="D42" s="37"/>
      <c r="E42" s="18"/>
      <c r="F42" s="19"/>
      <c r="G42" s="15"/>
      <c r="H42" s="14"/>
      <c r="I42" s="20"/>
    </row>
    <row r="43" spans="1:9" s="21" customFormat="1" ht="28.5" outlineLevel="1" x14ac:dyDescent="0.25">
      <c r="A43" s="50"/>
      <c r="B43" s="51"/>
      <c r="C43" s="56"/>
      <c r="D43" s="53"/>
      <c r="E43" s="54"/>
      <c r="F43" s="55"/>
      <c r="G43" s="60" t="s">
        <v>87</v>
      </c>
      <c r="H43" s="61">
        <f>SUM(H40+H41)</f>
        <v>5313.96</v>
      </c>
      <c r="I43" s="20"/>
    </row>
    <row r="44" spans="1:9" s="21" customFormat="1" outlineLevel="1" x14ac:dyDescent="0.25">
      <c r="A44" s="130"/>
      <c r="B44" s="131"/>
      <c r="C44" s="131"/>
      <c r="D44" s="131"/>
      <c r="E44" s="131"/>
      <c r="F44" s="131"/>
      <c r="G44" s="131"/>
      <c r="H44" s="131"/>
      <c r="I44" s="20"/>
    </row>
    <row r="45" spans="1:9" s="41" customFormat="1" ht="70.5" outlineLevel="1" x14ac:dyDescent="0.25">
      <c r="A45" s="100"/>
      <c r="B45" s="101"/>
      <c r="C45" s="45" t="s">
        <v>135</v>
      </c>
      <c r="D45" s="46" t="s">
        <v>47</v>
      </c>
      <c r="E45" s="47"/>
      <c r="F45" s="47"/>
      <c r="G45" s="47"/>
      <c r="H45" s="47"/>
      <c r="I45" s="40"/>
    </row>
    <row r="46" spans="1:9" s="21" customFormat="1" outlineLevel="1" x14ac:dyDescent="0.25">
      <c r="A46" s="95"/>
      <c r="B46" s="96"/>
      <c r="C46" s="97"/>
      <c r="D46" s="98"/>
      <c r="E46" s="99"/>
      <c r="F46" s="99"/>
      <c r="G46" s="99"/>
      <c r="H46" s="99"/>
      <c r="I46" s="20"/>
    </row>
    <row r="47" spans="1:9" s="21" customFormat="1" ht="28.5" outlineLevel="1" x14ac:dyDescent="0.25">
      <c r="A47" s="33" t="s">
        <v>26</v>
      </c>
      <c r="B47" s="34" t="s">
        <v>75</v>
      </c>
      <c r="C47" s="33" t="s">
        <v>136</v>
      </c>
      <c r="D47" s="39" t="s">
        <v>48</v>
      </c>
      <c r="E47" s="11" t="s">
        <v>25</v>
      </c>
      <c r="F47" s="12">
        <v>92.85</v>
      </c>
      <c r="G47" s="13">
        <v>417.33</v>
      </c>
      <c r="H47" s="27">
        <f>F47*G47</f>
        <v>38749.090499999998</v>
      </c>
      <c r="I47" s="20"/>
    </row>
    <row r="48" spans="1:9" s="21" customFormat="1" ht="30" outlineLevel="1" x14ac:dyDescent="0.25">
      <c r="A48" s="33" t="s">
        <v>26</v>
      </c>
      <c r="B48" s="34" t="s">
        <v>75</v>
      </c>
      <c r="C48" s="33" t="s">
        <v>137</v>
      </c>
      <c r="D48" s="38" t="s">
        <v>49</v>
      </c>
      <c r="E48" s="18" t="s">
        <v>25</v>
      </c>
      <c r="F48" s="19">
        <v>17.28</v>
      </c>
      <c r="G48" s="15">
        <v>422</v>
      </c>
      <c r="H48" s="14">
        <f>F48*G48</f>
        <v>7292.1600000000008</v>
      </c>
      <c r="I48" s="20"/>
    </row>
    <row r="49" spans="1:9" s="21" customFormat="1" ht="33" customHeight="1" outlineLevel="1" x14ac:dyDescent="0.25">
      <c r="A49" s="33" t="s">
        <v>26</v>
      </c>
      <c r="B49" s="34" t="s">
        <v>75</v>
      </c>
      <c r="C49" s="33" t="s">
        <v>138</v>
      </c>
      <c r="D49" s="38" t="s">
        <v>50</v>
      </c>
      <c r="E49" s="18" t="s">
        <v>25</v>
      </c>
      <c r="F49" s="19">
        <v>8.69</v>
      </c>
      <c r="G49" s="15">
        <v>450</v>
      </c>
      <c r="H49" s="14">
        <f t="shared" ref="H49:H56" si="1">F49*G49</f>
        <v>3910.5</v>
      </c>
      <c r="I49" s="20"/>
    </row>
    <row r="50" spans="1:9" s="21" customFormat="1" ht="28.5" customHeight="1" outlineLevel="1" x14ac:dyDescent="0.25">
      <c r="A50" s="33" t="s">
        <v>26</v>
      </c>
      <c r="B50" s="34" t="s">
        <v>75</v>
      </c>
      <c r="C50" s="33" t="s">
        <v>139</v>
      </c>
      <c r="D50" s="38" t="s">
        <v>51</v>
      </c>
      <c r="E50" s="18" t="s">
        <v>25</v>
      </c>
      <c r="F50" s="19">
        <v>28.56</v>
      </c>
      <c r="G50" s="15">
        <v>450</v>
      </c>
      <c r="H50" s="14">
        <f t="shared" si="1"/>
        <v>12852</v>
      </c>
      <c r="I50" s="20"/>
    </row>
    <row r="51" spans="1:9" s="21" customFormat="1" ht="33" customHeight="1" outlineLevel="1" x14ac:dyDescent="0.25">
      <c r="A51" s="33" t="s">
        <v>26</v>
      </c>
      <c r="B51" s="34" t="s">
        <v>75</v>
      </c>
      <c r="C51" s="33" t="s">
        <v>140</v>
      </c>
      <c r="D51" s="38" t="s">
        <v>114</v>
      </c>
      <c r="E51" s="18" t="s">
        <v>25</v>
      </c>
      <c r="F51" s="19">
        <v>28.62</v>
      </c>
      <c r="G51" s="15">
        <v>419</v>
      </c>
      <c r="H51" s="14">
        <f t="shared" si="1"/>
        <v>11991.78</v>
      </c>
      <c r="I51" s="20"/>
    </row>
    <row r="52" spans="1:9" s="21" customFormat="1" ht="30" outlineLevel="1" x14ac:dyDescent="0.25">
      <c r="A52" s="33" t="s">
        <v>26</v>
      </c>
      <c r="B52" s="34" t="s">
        <v>75</v>
      </c>
      <c r="C52" s="33" t="s">
        <v>141</v>
      </c>
      <c r="D52" s="38" t="s">
        <v>52</v>
      </c>
      <c r="E52" s="18" t="s">
        <v>25</v>
      </c>
      <c r="F52" s="19">
        <v>5.04</v>
      </c>
      <c r="G52" s="15">
        <v>450.33</v>
      </c>
      <c r="H52" s="14">
        <f t="shared" si="1"/>
        <v>2269.6632</v>
      </c>
      <c r="I52" s="20"/>
    </row>
    <row r="53" spans="1:9" s="21" customFormat="1" ht="30" outlineLevel="1" x14ac:dyDescent="0.25">
      <c r="A53" s="33" t="s">
        <v>26</v>
      </c>
      <c r="B53" s="34" t="s">
        <v>75</v>
      </c>
      <c r="C53" s="33" t="s">
        <v>142</v>
      </c>
      <c r="D53" s="38" t="s">
        <v>115</v>
      </c>
      <c r="E53" s="18" t="s">
        <v>2</v>
      </c>
      <c r="F53" s="19">
        <v>15</v>
      </c>
      <c r="G53" s="15">
        <v>991.5</v>
      </c>
      <c r="H53" s="14">
        <f t="shared" si="1"/>
        <v>14872.5</v>
      </c>
      <c r="I53" s="20"/>
    </row>
    <row r="54" spans="1:9" s="21" customFormat="1" ht="30" outlineLevel="1" x14ac:dyDescent="0.25">
      <c r="A54" s="33" t="s">
        <v>26</v>
      </c>
      <c r="B54" s="34" t="s">
        <v>75</v>
      </c>
      <c r="C54" s="33" t="s">
        <v>143</v>
      </c>
      <c r="D54" s="38" t="s">
        <v>53</v>
      </c>
      <c r="E54" s="18" t="s">
        <v>2</v>
      </c>
      <c r="F54" s="19">
        <v>28</v>
      </c>
      <c r="G54" s="15">
        <v>1371.67</v>
      </c>
      <c r="H54" s="14">
        <f t="shared" si="1"/>
        <v>38406.76</v>
      </c>
      <c r="I54" s="20"/>
    </row>
    <row r="55" spans="1:9" s="21" customFormat="1" ht="30" outlineLevel="1" x14ac:dyDescent="0.25">
      <c r="A55" s="33" t="s">
        <v>26</v>
      </c>
      <c r="B55" s="34" t="s">
        <v>75</v>
      </c>
      <c r="C55" s="33" t="s">
        <v>144</v>
      </c>
      <c r="D55" s="38" t="s">
        <v>54</v>
      </c>
      <c r="E55" s="18" t="s">
        <v>2</v>
      </c>
      <c r="F55" s="19">
        <v>14</v>
      </c>
      <c r="G55" s="15">
        <v>1037.33</v>
      </c>
      <c r="H55" s="14">
        <f t="shared" si="1"/>
        <v>14522.619999999999</v>
      </c>
      <c r="I55" s="20"/>
    </row>
    <row r="56" spans="1:9" s="21" customFormat="1" ht="30" outlineLevel="1" x14ac:dyDescent="0.25">
      <c r="A56" s="33" t="s">
        <v>26</v>
      </c>
      <c r="B56" s="34" t="s">
        <v>75</v>
      </c>
      <c r="C56" s="33" t="s">
        <v>145</v>
      </c>
      <c r="D56" s="38" t="s">
        <v>116</v>
      </c>
      <c r="E56" s="18" t="s">
        <v>2</v>
      </c>
      <c r="F56" s="19">
        <v>22</v>
      </c>
      <c r="G56" s="15">
        <v>837.67</v>
      </c>
      <c r="H56" s="14">
        <f t="shared" si="1"/>
        <v>18428.739999999998</v>
      </c>
      <c r="I56" s="20"/>
    </row>
    <row r="57" spans="1:9" s="21" customFormat="1" ht="30" outlineLevel="1" x14ac:dyDescent="0.25">
      <c r="A57" s="33"/>
      <c r="B57" s="34"/>
      <c r="C57" s="33"/>
      <c r="D57" s="38"/>
      <c r="E57" s="18"/>
      <c r="F57" s="19"/>
      <c r="G57" s="15"/>
      <c r="H57" s="14"/>
      <c r="I57" s="20"/>
    </row>
    <row r="58" spans="1:9" s="21" customFormat="1" ht="30" outlineLevel="1" x14ac:dyDescent="0.25">
      <c r="A58" s="16"/>
      <c r="B58" s="17"/>
      <c r="C58" s="16"/>
      <c r="D58" s="38"/>
      <c r="E58" s="18"/>
      <c r="F58" s="19"/>
      <c r="G58" s="57" t="s">
        <v>87</v>
      </c>
      <c r="H58" s="58">
        <f>SUM(H47+H48+H49+H50+H51+H52+H53+H54+H55+H56)</f>
        <v>163295.8137</v>
      </c>
      <c r="I58" s="20"/>
    </row>
    <row r="59" spans="1:9" s="41" customFormat="1" ht="83.25" customHeight="1" outlineLevel="1" x14ac:dyDescent="0.25">
      <c r="A59" s="84" t="s">
        <v>146</v>
      </c>
      <c r="B59" s="85"/>
      <c r="C59" s="86"/>
      <c r="D59" s="87" t="s">
        <v>55</v>
      </c>
      <c r="E59" s="88"/>
      <c r="F59" s="88"/>
      <c r="G59" s="88"/>
      <c r="H59" s="88"/>
      <c r="I59" s="40"/>
    </row>
    <row r="60" spans="1:9" s="21" customFormat="1" ht="54" outlineLevel="1" x14ac:dyDescent="0.25">
      <c r="A60" s="33" t="s">
        <v>26</v>
      </c>
      <c r="B60" s="34" t="s">
        <v>75</v>
      </c>
      <c r="C60" s="35" t="s">
        <v>11</v>
      </c>
      <c r="D60" s="37" t="s">
        <v>56</v>
      </c>
      <c r="E60" s="18" t="s">
        <v>2</v>
      </c>
      <c r="F60" s="19">
        <v>23</v>
      </c>
      <c r="G60" s="15">
        <v>1676.33</v>
      </c>
      <c r="H60" s="14">
        <f>F60*G60</f>
        <v>38555.589999999997</v>
      </c>
      <c r="I60" s="20"/>
    </row>
    <row r="61" spans="1:9" s="21" customFormat="1" ht="28.5" outlineLevel="1" x14ac:dyDescent="0.25">
      <c r="A61" s="33" t="s">
        <v>26</v>
      </c>
      <c r="B61" s="34" t="s">
        <v>75</v>
      </c>
      <c r="C61" s="35" t="s">
        <v>12</v>
      </c>
      <c r="D61" s="37" t="s">
        <v>57</v>
      </c>
      <c r="E61" s="18" t="s">
        <v>2</v>
      </c>
      <c r="F61" s="19">
        <v>15</v>
      </c>
      <c r="G61" s="15">
        <v>1501</v>
      </c>
      <c r="H61" s="14">
        <f>F61*G61</f>
        <v>22515</v>
      </c>
      <c r="I61" s="20"/>
    </row>
    <row r="62" spans="1:9" s="21" customFormat="1" ht="28.5" outlineLevel="1" x14ac:dyDescent="0.25">
      <c r="A62" s="33" t="s">
        <v>26</v>
      </c>
      <c r="B62" s="34" t="s">
        <v>75</v>
      </c>
      <c r="C62" s="35" t="s">
        <v>147</v>
      </c>
      <c r="D62" s="37" t="s">
        <v>58</v>
      </c>
      <c r="E62" s="18" t="s">
        <v>2</v>
      </c>
      <c r="F62" s="19">
        <v>4</v>
      </c>
      <c r="G62" s="15">
        <v>1478</v>
      </c>
      <c r="H62" s="14">
        <f>F62*G62</f>
        <v>5912</v>
      </c>
      <c r="I62" s="20"/>
    </row>
    <row r="63" spans="1:9" s="21" customFormat="1" ht="28.5" outlineLevel="1" x14ac:dyDescent="0.25">
      <c r="A63" s="33" t="s">
        <v>26</v>
      </c>
      <c r="B63" s="34" t="s">
        <v>75</v>
      </c>
      <c r="C63" s="35" t="s">
        <v>148</v>
      </c>
      <c r="D63" s="37" t="s">
        <v>59</v>
      </c>
      <c r="E63" s="18" t="s">
        <v>2</v>
      </c>
      <c r="F63" s="19">
        <v>5</v>
      </c>
      <c r="G63" s="15">
        <v>1558.33</v>
      </c>
      <c r="H63" s="14">
        <f>F63*G63</f>
        <v>7791.65</v>
      </c>
      <c r="I63" s="20"/>
    </row>
    <row r="64" spans="1:9" s="21" customFormat="1" ht="28.5" outlineLevel="1" x14ac:dyDescent="0.25">
      <c r="A64" s="33" t="s">
        <v>26</v>
      </c>
      <c r="B64" s="34" t="s">
        <v>75</v>
      </c>
      <c r="C64" s="35" t="s">
        <v>149</v>
      </c>
      <c r="D64" s="37" t="s">
        <v>60</v>
      </c>
      <c r="E64" s="18" t="s">
        <v>2</v>
      </c>
      <c r="F64" s="19">
        <v>3</v>
      </c>
      <c r="G64" s="15">
        <v>921.67</v>
      </c>
      <c r="H64" s="14">
        <f>F64*G64</f>
        <v>2765.0099999999998</v>
      </c>
      <c r="I64" s="20"/>
    </row>
    <row r="65" spans="1:9" s="21" customFormat="1" ht="28.5" outlineLevel="1" x14ac:dyDescent="0.25">
      <c r="A65" s="33"/>
      <c r="B65" s="34"/>
      <c r="C65" s="16"/>
      <c r="D65" s="37"/>
      <c r="E65" s="18"/>
      <c r="F65" s="19"/>
      <c r="G65" s="15"/>
      <c r="H65" s="14"/>
      <c r="I65" s="20"/>
    </row>
    <row r="66" spans="1:9" s="21" customFormat="1" ht="28.5" outlineLevel="1" x14ac:dyDescent="0.25">
      <c r="A66" s="33"/>
      <c r="B66" s="34"/>
      <c r="C66" s="16"/>
      <c r="D66" s="37"/>
      <c r="E66" s="18"/>
      <c r="F66" s="19"/>
      <c r="G66" s="57" t="s">
        <v>87</v>
      </c>
      <c r="H66" s="58">
        <f>SUM(H60+H61+H62+H63+H64)</f>
        <v>77539.249999999985</v>
      </c>
      <c r="I66" s="20"/>
    </row>
    <row r="67" spans="1:9" s="41" customFormat="1" ht="35.25" outlineLevel="1" x14ac:dyDescent="0.25">
      <c r="A67" s="84" t="s">
        <v>150</v>
      </c>
      <c r="B67" s="85"/>
      <c r="C67" s="86"/>
      <c r="D67" s="87" t="s">
        <v>78</v>
      </c>
      <c r="E67" s="88"/>
      <c r="F67" s="88"/>
      <c r="G67" s="88"/>
      <c r="H67" s="88"/>
      <c r="I67" s="40"/>
    </row>
    <row r="68" spans="1:9" s="21" customFormat="1" ht="54" outlineLevel="1" x14ac:dyDescent="0.25">
      <c r="A68" s="33" t="s">
        <v>26</v>
      </c>
      <c r="B68" s="34" t="s">
        <v>75</v>
      </c>
      <c r="C68" s="35" t="s">
        <v>13</v>
      </c>
      <c r="D68" s="37" t="s">
        <v>61</v>
      </c>
      <c r="E68" s="18" t="s">
        <v>25</v>
      </c>
      <c r="F68" s="19">
        <v>14</v>
      </c>
      <c r="G68" s="15">
        <v>153.93</v>
      </c>
      <c r="H68" s="14">
        <f>F68*G68</f>
        <v>2155.02</v>
      </c>
      <c r="I68" s="20"/>
    </row>
    <row r="69" spans="1:9" s="21" customFormat="1" ht="28.5" outlineLevel="1" x14ac:dyDescent="0.25">
      <c r="A69" s="33" t="s">
        <v>26</v>
      </c>
      <c r="B69" s="34" t="s">
        <v>75</v>
      </c>
      <c r="C69" s="35" t="s">
        <v>14</v>
      </c>
      <c r="D69" s="37" t="s">
        <v>62</v>
      </c>
      <c r="E69" s="18" t="s">
        <v>25</v>
      </c>
      <c r="F69" s="19">
        <v>100</v>
      </c>
      <c r="G69" s="15">
        <v>130.66999999999999</v>
      </c>
      <c r="H69" s="14">
        <f>F69*G69</f>
        <v>13066.999999999998</v>
      </c>
      <c r="I69" s="20"/>
    </row>
    <row r="70" spans="1:9" s="21" customFormat="1" ht="28.5" outlineLevel="1" x14ac:dyDescent="0.25">
      <c r="A70" s="33" t="s">
        <v>26</v>
      </c>
      <c r="B70" s="34" t="s">
        <v>75</v>
      </c>
      <c r="C70" s="35" t="s">
        <v>79</v>
      </c>
      <c r="D70" s="37" t="s">
        <v>63</v>
      </c>
      <c r="E70" s="18" t="s">
        <v>25</v>
      </c>
      <c r="F70" s="19">
        <v>30</v>
      </c>
      <c r="G70" s="15">
        <v>181.6</v>
      </c>
      <c r="H70" s="14">
        <f>F70*G70</f>
        <v>5448</v>
      </c>
      <c r="I70" s="20"/>
    </row>
    <row r="71" spans="1:9" s="21" customFormat="1" ht="27" outlineLevel="1" x14ac:dyDescent="0.25">
      <c r="A71" s="16"/>
      <c r="B71" s="17"/>
      <c r="C71" s="16"/>
      <c r="D71" s="37"/>
      <c r="E71" s="18"/>
      <c r="F71" s="19"/>
      <c r="G71" s="15"/>
      <c r="H71" s="14"/>
      <c r="I71" s="20"/>
    </row>
    <row r="72" spans="1:9" s="21" customFormat="1" ht="27" outlineLevel="1" x14ac:dyDescent="0.25">
      <c r="A72" s="16"/>
      <c r="B72" s="17"/>
      <c r="C72" s="16"/>
      <c r="D72" s="37"/>
      <c r="E72" s="18"/>
      <c r="F72" s="19"/>
      <c r="G72" s="57" t="s">
        <v>87</v>
      </c>
      <c r="H72" s="58">
        <f>SUM(H68+H69+H70)</f>
        <v>20670.019999999997</v>
      </c>
      <c r="I72" s="20"/>
    </row>
    <row r="73" spans="1:9" s="41" customFormat="1" ht="35.25" outlineLevel="1" x14ac:dyDescent="0.25">
      <c r="A73" s="84" t="s">
        <v>151</v>
      </c>
      <c r="B73" s="85"/>
      <c r="C73" s="86"/>
      <c r="D73" s="87" t="s">
        <v>77</v>
      </c>
      <c r="E73" s="88"/>
      <c r="F73" s="88"/>
      <c r="G73" s="88"/>
      <c r="H73" s="88"/>
      <c r="I73" s="40"/>
    </row>
    <row r="74" spans="1:9" s="21" customFormat="1" ht="28.5" outlineLevel="1" x14ac:dyDescent="0.25">
      <c r="A74" s="33" t="s">
        <v>26</v>
      </c>
      <c r="B74" s="34" t="s">
        <v>75</v>
      </c>
      <c r="C74" s="35" t="s">
        <v>15</v>
      </c>
      <c r="D74" s="37" t="s">
        <v>64</v>
      </c>
      <c r="E74" s="18" t="s">
        <v>2</v>
      </c>
      <c r="F74" s="19">
        <v>12</v>
      </c>
      <c r="G74" s="15">
        <v>2923.33</v>
      </c>
      <c r="H74" s="14">
        <f>F74*G74</f>
        <v>35079.96</v>
      </c>
      <c r="I74" s="20"/>
    </row>
    <row r="75" spans="1:9" s="21" customFormat="1" ht="28.5" outlineLevel="1" x14ac:dyDescent="0.25">
      <c r="A75" s="33" t="s">
        <v>26</v>
      </c>
      <c r="B75" s="34" t="s">
        <v>75</v>
      </c>
      <c r="C75" s="35" t="s">
        <v>16</v>
      </c>
      <c r="D75" s="37" t="s">
        <v>65</v>
      </c>
      <c r="E75" s="18" t="s">
        <v>2</v>
      </c>
      <c r="F75" s="19">
        <v>1</v>
      </c>
      <c r="G75" s="15">
        <v>19160</v>
      </c>
      <c r="H75" s="14">
        <f>G75</f>
        <v>19160</v>
      </c>
      <c r="I75" s="20"/>
    </row>
    <row r="76" spans="1:9" s="21" customFormat="1" ht="27" outlineLevel="1" x14ac:dyDescent="0.25">
      <c r="A76" s="16"/>
      <c r="B76" s="17"/>
      <c r="C76" s="16"/>
      <c r="D76" s="37"/>
      <c r="E76" s="18"/>
      <c r="F76" s="19"/>
      <c r="G76" s="15"/>
      <c r="H76" s="14"/>
      <c r="I76" s="20"/>
    </row>
    <row r="77" spans="1:9" s="21" customFormat="1" ht="27" outlineLevel="1" x14ac:dyDescent="0.25">
      <c r="A77" s="16"/>
      <c r="B77" s="17"/>
      <c r="C77" s="16"/>
      <c r="D77" s="37"/>
      <c r="E77" s="18"/>
      <c r="F77" s="19"/>
      <c r="G77" s="15"/>
      <c r="H77" s="14"/>
      <c r="I77" s="20"/>
    </row>
    <row r="78" spans="1:9" s="21" customFormat="1" ht="27" outlineLevel="1" x14ac:dyDescent="0.25">
      <c r="A78" s="11"/>
      <c r="B78" s="11"/>
      <c r="C78" s="16"/>
      <c r="D78" s="39"/>
      <c r="E78" s="28"/>
      <c r="F78" s="29"/>
      <c r="G78" s="57" t="s">
        <v>87</v>
      </c>
      <c r="H78" s="58">
        <f>SUM(H74+H75)</f>
        <v>54239.96</v>
      </c>
      <c r="I78" s="20"/>
    </row>
    <row r="79" spans="1:9" s="41" customFormat="1" ht="73.5" customHeight="1" outlineLevel="1" x14ac:dyDescent="0.25">
      <c r="A79" s="84" t="s">
        <v>152</v>
      </c>
      <c r="B79" s="85"/>
      <c r="C79" s="86"/>
      <c r="D79" s="87" t="s">
        <v>80</v>
      </c>
      <c r="E79" s="88"/>
      <c r="F79" s="88"/>
      <c r="G79" s="88"/>
      <c r="H79" s="88"/>
      <c r="I79" s="40"/>
    </row>
    <row r="80" spans="1:9" s="21" customFormat="1" ht="54" outlineLevel="1" x14ac:dyDescent="0.25">
      <c r="A80" s="33" t="s">
        <v>26</v>
      </c>
      <c r="B80" s="34" t="s">
        <v>75</v>
      </c>
      <c r="C80" s="35" t="s">
        <v>17</v>
      </c>
      <c r="D80" s="37" t="s">
        <v>66</v>
      </c>
      <c r="E80" s="18" t="s">
        <v>25</v>
      </c>
      <c r="F80" s="19">
        <v>174</v>
      </c>
      <c r="G80" s="15">
        <v>81.67</v>
      </c>
      <c r="H80" s="14">
        <f>F80*G80</f>
        <v>14210.58</v>
      </c>
      <c r="I80" s="20"/>
    </row>
    <row r="81" spans="1:9" s="21" customFormat="1" ht="28.5" outlineLevel="1" x14ac:dyDescent="0.25">
      <c r="A81" s="33" t="s">
        <v>26</v>
      </c>
      <c r="B81" s="34" t="s">
        <v>75</v>
      </c>
      <c r="C81" s="35" t="s">
        <v>18</v>
      </c>
      <c r="D81" s="37" t="s">
        <v>67</v>
      </c>
      <c r="E81" s="18" t="s">
        <v>25</v>
      </c>
      <c r="F81" s="19">
        <v>25</v>
      </c>
      <c r="G81" s="15">
        <v>397.33</v>
      </c>
      <c r="H81" s="14">
        <f>F81*G81</f>
        <v>9933.25</v>
      </c>
      <c r="I81" s="20"/>
    </row>
    <row r="82" spans="1:9" s="21" customFormat="1" ht="28.5" outlineLevel="1" x14ac:dyDescent="0.25">
      <c r="A82" s="33" t="s">
        <v>26</v>
      </c>
      <c r="B82" s="34" t="s">
        <v>75</v>
      </c>
      <c r="C82" s="35" t="s">
        <v>19</v>
      </c>
      <c r="D82" s="37" t="s">
        <v>68</v>
      </c>
      <c r="E82" s="18" t="s">
        <v>25</v>
      </c>
      <c r="F82" s="19">
        <v>12</v>
      </c>
      <c r="G82" s="15">
        <v>397.33</v>
      </c>
      <c r="H82" s="14">
        <f>F82*G82</f>
        <v>4767.96</v>
      </c>
      <c r="I82" s="20"/>
    </row>
    <row r="83" spans="1:9" s="21" customFormat="1" ht="28.5" outlineLevel="1" x14ac:dyDescent="0.25">
      <c r="A83" s="33" t="s">
        <v>26</v>
      </c>
      <c r="B83" s="34" t="s">
        <v>75</v>
      </c>
      <c r="C83" s="35" t="s">
        <v>20</v>
      </c>
      <c r="D83" s="37" t="s">
        <v>69</v>
      </c>
      <c r="E83" s="18" t="s">
        <v>25</v>
      </c>
      <c r="F83" s="19">
        <v>20</v>
      </c>
      <c r="G83" s="15">
        <v>397.33</v>
      </c>
      <c r="H83" s="14">
        <f>F83*G83</f>
        <v>7946.5999999999995</v>
      </c>
      <c r="I83" s="20"/>
    </row>
    <row r="84" spans="1:9" s="21" customFormat="1" ht="28.5" outlineLevel="1" x14ac:dyDescent="0.25">
      <c r="A84" s="33" t="s">
        <v>26</v>
      </c>
      <c r="B84" s="34" t="s">
        <v>75</v>
      </c>
      <c r="C84" s="35" t="s">
        <v>153</v>
      </c>
      <c r="D84" s="37" t="s">
        <v>70</v>
      </c>
      <c r="E84" s="18" t="s">
        <v>25</v>
      </c>
      <c r="F84" s="19">
        <v>245</v>
      </c>
      <c r="G84" s="15">
        <v>81.67</v>
      </c>
      <c r="H84" s="14">
        <f>F84*G84</f>
        <v>20009.150000000001</v>
      </c>
      <c r="I84" s="20"/>
    </row>
    <row r="85" spans="1:9" s="21" customFormat="1" ht="27" outlineLevel="1" x14ac:dyDescent="0.25">
      <c r="A85" s="16"/>
      <c r="B85" s="17"/>
      <c r="C85" s="16"/>
      <c r="D85" s="37"/>
      <c r="E85" s="18"/>
      <c r="F85" s="19"/>
      <c r="G85" s="15"/>
      <c r="H85" s="14"/>
      <c r="I85" s="20"/>
    </row>
    <row r="86" spans="1:9" s="21" customFormat="1" ht="27" outlineLevel="1" x14ac:dyDescent="0.25">
      <c r="A86" s="16"/>
      <c r="B86" s="17"/>
      <c r="C86" s="16"/>
      <c r="D86" s="37"/>
      <c r="E86" s="18"/>
      <c r="F86" s="19"/>
      <c r="G86" s="57" t="s">
        <v>87</v>
      </c>
      <c r="H86" s="58">
        <f>SUM(H80+H81+H82+H83+H84)</f>
        <v>56867.54</v>
      </c>
      <c r="I86" s="20"/>
    </row>
    <row r="87" spans="1:9" s="41" customFormat="1" ht="35.25" outlineLevel="1" x14ac:dyDescent="0.25">
      <c r="A87" s="84" t="s">
        <v>154</v>
      </c>
      <c r="B87" s="85"/>
      <c r="C87" s="86"/>
      <c r="D87" s="87" t="s">
        <v>84</v>
      </c>
      <c r="E87" s="88"/>
      <c r="F87" s="88"/>
      <c r="G87" s="88"/>
      <c r="H87" s="88"/>
      <c r="I87" s="40"/>
    </row>
    <row r="88" spans="1:9" s="21" customFormat="1" ht="30" outlineLevel="1" x14ac:dyDescent="0.25">
      <c r="A88" s="48" t="s">
        <v>8</v>
      </c>
      <c r="B88" s="49" t="s">
        <v>10</v>
      </c>
      <c r="C88" s="48" t="s">
        <v>21</v>
      </c>
      <c r="D88" s="37" t="s">
        <v>117</v>
      </c>
      <c r="E88" s="18" t="s">
        <v>2</v>
      </c>
      <c r="F88" s="19">
        <v>22</v>
      </c>
      <c r="G88" s="15">
        <v>229</v>
      </c>
      <c r="H88" s="14">
        <f>F88*G88</f>
        <v>5038</v>
      </c>
      <c r="I88" s="20"/>
    </row>
    <row r="89" spans="1:9" s="21" customFormat="1" ht="30" outlineLevel="1" x14ac:dyDescent="0.25">
      <c r="A89" s="48" t="s">
        <v>8</v>
      </c>
      <c r="B89" s="49" t="s">
        <v>10</v>
      </c>
      <c r="C89" s="48" t="s">
        <v>22</v>
      </c>
      <c r="D89" s="37" t="s">
        <v>71</v>
      </c>
      <c r="E89" s="18" t="s">
        <v>2</v>
      </c>
      <c r="F89" s="19">
        <v>8</v>
      </c>
      <c r="G89" s="15">
        <v>351.07</v>
      </c>
      <c r="H89" s="14">
        <f>F89*G89</f>
        <v>2808.56</v>
      </c>
      <c r="I89" s="20"/>
    </row>
    <row r="90" spans="1:9" s="21" customFormat="1" ht="27" outlineLevel="1" x14ac:dyDescent="0.25">
      <c r="A90" s="16"/>
      <c r="B90" s="17"/>
      <c r="C90" s="16"/>
      <c r="D90" s="37"/>
      <c r="E90" s="18"/>
      <c r="F90" s="19"/>
      <c r="G90" s="15"/>
      <c r="H90" s="14"/>
      <c r="I90" s="20"/>
    </row>
    <row r="91" spans="1:9" s="21" customFormat="1" ht="27" outlineLevel="1" x14ac:dyDescent="0.25">
      <c r="A91" s="16"/>
      <c r="B91" s="17"/>
      <c r="C91" s="16"/>
      <c r="D91" s="37"/>
      <c r="E91" s="18"/>
      <c r="F91" s="19"/>
      <c r="G91" s="57" t="s">
        <v>87</v>
      </c>
      <c r="H91" s="58">
        <f>SUM(H88+H89)</f>
        <v>7846.5599999999995</v>
      </c>
      <c r="I91" s="20"/>
    </row>
    <row r="92" spans="1:9" s="21" customFormat="1" ht="35.25" outlineLevel="1" x14ac:dyDescent="0.25">
      <c r="A92" s="84" t="s">
        <v>155</v>
      </c>
      <c r="B92" s="85"/>
      <c r="C92" s="86"/>
      <c r="D92" s="87" t="s">
        <v>167</v>
      </c>
      <c r="E92" s="88"/>
      <c r="F92" s="88"/>
      <c r="G92" s="88"/>
      <c r="H92" s="88"/>
      <c r="I92" s="20"/>
    </row>
    <row r="93" spans="1:9" s="21" customFormat="1" ht="30" outlineLevel="1" x14ac:dyDescent="0.25">
      <c r="A93" s="48" t="s">
        <v>8</v>
      </c>
      <c r="B93" s="49" t="s">
        <v>10</v>
      </c>
      <c r="C93" s="35" t="s">
        <v>81</v>
      </c>
      <c r="D93" s="37" t="s">
        <v>118</v>
      </c>
      <c r="E93" s="18" t="s">
        <v>2</v>
      </c>
      <c r="F93" s="19">
        <v>19</v>
      </c>
      <c r="G93" s="15">
        <v>518.66999999999996</v>
      </c>
      <c r="H93" s="14">
        <f>F93*G93</f>
        <v>9854.73</v>
      </c>
      <c r="I93" s="20"/>
    </row>
    <row r="94" spans="1:9" s="21" customFormat="1" ht="30" outlineLevel="1" x14ac:dyDescent="0.25">
      <c r="A94" s="48" t="s">
        <v>8</v>
      </c>
      <c r="B94" s="49" t="s">
        <v>10</v>
      </c>
      <c r="C94" s="35" t="s">
        <v>82</v>
      </c>
      <c r="D94" s="37" t="s">
        <v>119</v>
      </c>
      <c r="E94" s="18" t="s">
        <v>25</v>
      </c>
      <c r="F94" s="19">
        <v>3.3</v>
      </c>
      <c r="G94" s="15">
        <v>419.33</v>
      </c>
      <c r="H94" s="14">
        <f>F94*G94</f>
        <v>1383.7889999999998</v>
      </c>
      <c r="I94" s="20"/>
    </row>
    <row r="95" spans="1:9" s="21" customFormat="1" ht="30" outlineLevel="1" x14ac:dyDescent="0.25">
      <c r="A95" s="48" t="s">
        <v>8</v>
      </c>
      <c r="B95" s="49" t="s">
        <v>10</v>
      </c>
      <c r="C95" s="35" t="s">
        <v>83</v>
      </c>
      <c r="D95" s="37" t="s">
        <v>120</v>
      </c>
      <c r="E95" s="18" t="s">
        <v>25</v>
      </c>
      <c r="F95" s="19">
        <v>6</v>
      </c>
      <c r="G95" s="15">
        <v>591.33000000000004</v>
      </c>
      <c r="H95" s="14">
        <f>F95*G95</f>
        <v>3547.9800000000005</v>
      </c>
      <c r="I95" s="20"/>
    </row>
    <row r="96" spans="1:9" s="21" customFormat="1" ht="27" outlineLevel="1" x14ac:dyDescent="0.25">
      <c r="A96" s="16"/>
      <c r="B96" s="17"/>
      <c r="C96" s="16"/>
      <c r="D96" s="37"/>
      <c r="E96" s="18"/>
      <c r="F96" s="19"/>
      <c r="G96" s="15"/>
      <c r="H96" s="14"/>
      <c r="I96" s="20"/>
    </row>
    <row r="97" spans="1:9" s="21" customFormat="1" ht="27" outlineLevel="1" x14ac:dyDescent="0.25">
      <c r="A97" s="16"/>
      <c r="B97" s="17"/>
      <c r="C97" s="16"/>
      <c r="D97" s="37"/>
      <c r="E97" s="18"/>
      <c r="F97" s="19"/>
      <c r="G97" s="59" t="s">
        <v>87</v>
      </c>
      <c r="H97" s="58">
        <f>SUM(H93+H94+H95)</f>
        <v>14786.499</v>
      </c>
      <c r="I97" s="20"/>
    </row>
    <row r="98" spans="1:9" s="21" customFormat="1" outlineLevel="1" x14ac:dyDescent="0.25">
      <c r="A98" s="102"/>
      <c r="B98" s="103"/>
      <c r="C98" s="103"/>
      <c r="D98" s="103"/>
      <c r="E98" s="103"/>
      <c r="F98" s="103"/>
      <c r="G98" s="103"/>
      <c r="H98" s="103"/>
      <c r="I98" s="20"/>
    </row>
    <row r="99" spans="1:9" s="21" customFormat="1" ht="35.25" outlineLevel="1" x14ac:dyDescent="0.25">
      <c r="A99" s="91"/>
      <c r="B99" s="92"/>
      <c r="C99" s="45" t="s">
        <v>156</v>
      </c>
      <c r="D99" s="93" t="s">
        <v>72</v>
      </c>
      <c r="E99" s="94"/>
      <c r="F99" s="94"/>
      <c r="G99" s="94"/>
      <c r="H99" s="94"/>
      <c r="I99" s="20"/>
    </row>
    <row r="100" spans="1:9" s="21" customFormat="1" ht="13.5" customHeight="1" outlineLevel="1" x14ac:dyDescent="0.25">
      <c r="A100" s="95"/>
      <c r="B100" s="96"/>
      <c r="C100" s="97"/>
      <c r="D100" s="98"/>
      <c r="E100" s="99"/>
      <c r="F100" s="99"/>
      <c r="G100" s="99"/>
      <c r="H100" s="99"/>
      <c r="I100" s="20"/>
    </row>
    <row r="101" spans="1:9" s="21" customFormat="1" ht="54" outlineLevel="1" x14ac:dyDescent="0.25">
      <c r="A101" s="48" t="s">
        <v>8</v>
      </c>
      <c r="B101" s="49" t="s">
        <v>10</v>
      </c>
      <c r="C101" s="35" t="s">
        <v>85</v>
      </c>
      <c r="D101" s="37" t="s">
        <v>121</v>
      </c>
      <c r="E101" s="11" t="s">
        <v>24</v>
      </c>
      <c r="F101" s="12">
        <v>1</v>
      </c>
      <c r="G101" s="15">
        <v>38533.33</v>
      </c>
      <c r="H101" s="14">
        <f>F101*G101</f>
        <v>38533.33</v>
      </c>
      <c r="I101" s="20"/>
    </row>
    <row r="102" spans="1:9" s="21" customFormat="1" ht="81" outlineLevel="1" x14ac:dyDescent="0.25">
      <c r="A102" s="48" t="s">
        <v>8</v>
      </c>
      <c r="B102" s="49" t="s">
        <v>10</v>
      </c>
      <c r="C102" s="35" t="s">
        <v>86</v>
      </c>
      <c r="D102" s="39" t="s">
        <v>73</v>
      </c>
      <c r="E102" s="18" t="s">
        <v>25</v>
      </c>
      <c r="F102" s="19">
        <v>250</v>
      </c>
      <c r="G102" s="15">
        <v>187.07</v>
      </c>
      <c r="H102" s="14">
        <f>F102*G102</f>
        <v>46767.5</v>
      </c>
      <c r="I102" s="20"/>
    </row>
    <row r="103" spans="1:9" s="21" customFormat="1" ht="54" outlineLevel="1" x14ac:dyDescent="0.25">
      <c r="A103" s="48" t="s">
        <v>8</v>
      </c>
      <c r="B103" s="49" t="s">
        <v>10</v>
      </c>
      <c r="C103" s="35" t="s">
        <v>91</v>
      </c>
      <c r="D103" s="39" t="s">
        <v>122</v>
      </c>
      <c r="E103" s="18" t="s">
        <v>24</v>
      </c>
      <c r="F103" s="19">
        <v>3</v>
      </c>
      <c r="G103" s="15">
        <v>3165.56</v>
      </c>
      <c r="H103" s="14">
        <f>F103*G103</f>
        <v>9496.68</v>
      </c>
      <c r="I103" s="20"/>
    </row>
    <row r="104" spans="1:9" s="21" customFormat="1" ht="81" outlineLevel="1" x14ac:dyDescent="0.25">
      <c r="A104" s="48" t="s">
        <v>8</v>
      </c>
      <c r="B104" s="49" t="s">
        <v>10</v>
      </c>
      <c r="C104" s="35" t="s">
        <v>157</v>
      </c>
      <c r="D104" s="39" t="s">
        <v>171</v>
      </c>
      <c r="E104" s="18" t="s">
        <v>25</v>
      </c>
      <c r="F104" s="19">
        <v>3000</v>
      </c>
      <c r="G104" s="15">
        <v>17.170000000000002</v>
      </c>
      <c r="H104" s="14">
        <f>F104*G104</f>
        <v>51510.000000000007</v>
      </c>
      <c r="I104" s="20"/>
    </row>
    <row r="105" spans="1:9" s="21" customFormat="1" ht="33" customHeight="1" outlineLevel="1" x14ac:dyDescent="0.25">
      <c r="A105" s="48" t="s">
        <v>8</v>
      </c>
      <c r="B105" s="49" t="s">
        <v>10</v>
      </c>
      <c r="C105" s="35" t="s">
        <v>158</v>
      </c>
      <c r="D105" s="39" t="s">
        <v>74</v>
      </c>
      <c r="E105" s="18" t="s">
        <v>25</v>
      </c>
      <c r="F105" s="19">
        <v>1000</v>
      </c>
      <c r="G105" s="15">
        <v>28.8</v>
      </c>
      <c r="H105" s="14">
        <f>F105*G105</f>
        <v>28800</v>
      </c>
      <c r="I105" s="20"/>
    </row>
    <row r="106" spans="1:9" s="21" customFormat="1" ht="33" customHeight="1" outlineLevel="1" x14ac:dyDescent="0.25">
      <c r="A106" s="16"/>
      <c r="B106" s="17"/>
      <c r="C106" s="16"/>
      <c r="D106" s="39"/>
      <c r="E106" s="18"/>
      <c r="F106" s="19"/>
      <c r="G106" s="15"/>
      <c r="H106" s="14"/>
      <c r="I106" s="20"/>
    </row>
    <row r="107" spans="1:9" s="21" customFormat="1" ht="29.25" customHeight="1" outlineLevel="1" x14ac:dyDescent="0.25">
      <c r="A107" s="16"/>
      <c r="B107" s="17"/>
      <c r="C107" s="16"/>
      <c r="D107" s="37"/>
      <c r="E107" s="18"/>
      <c r="F107" s="19"/>
      <c r="G107" s="65" t="s">
        <v>96</v>
      </c>
      <c r="H107" s="66">
        <f>SUM(H101+H102+H103+H104+H105)</f>
        <v>175107.51</v>
      </c>
      <c r="I107" s="20"/>
    </row>
    <row r="108" spans="1:9" s="41" customFormat="1" ht="16.5" customHeight="1" outlineLevel="1" x14ac:dyDescent="0.25">
      <c r="A108" s="84"/>
      <c r="B108" s="85"/>
      <c r="C108" s="86"/>
      <c r="D108" s="87"/>
      <c r="E108" s="88"/>
      <c r="F108" s="88"/>
      <c r="G108" s="88"/>
      <c r="H108" s="88"/>
      <c r="I108" s="40"/>
    </row>
    <row r="109" spans="1:9" ht="35.25" x14ac:dyDescent="0.25">
      <c r="A109" s="91"/>
      <c r="B109" s="92"/>
      <c r="C109" s="45" t="s">
        <v>159</v>
      </c>
      <c r="D109" s="93" t="s">
        <v>98</v>
      </c>
      <c r="E109" s="94"/>
      <c r="F109" s="94"/>
      <c r="G109" s="94"/>
      <c r="H109" s="94"/>
      <c r="I109" s="64"/>
    </row>
    <row r="110" spans="1:9" x14ac:dyDescent="0.25">
      <c r="A110" s="95"/>
      <c r="B110" s="96"/>
      <c r="C110" s="97"/>
      <c r="D110" s="98"/>
      <c r="E110" s="99"/>
      <c r="F110" s="99"/>
      <c r="G110" s="99"/>
      <c r="H110" s="99"/>
      <c r="I110" s="64"/>
    </row>
    <row r="111" spans="1:9" ht="30" x14ac:dyDescent="0.25">
      <c r="A111" s="48" t="s">
        <v>8</v>
      </c>
      <c r="B111" s="49" t="s">
        <v>10</v>
      </c>
      <c r="C111" s="35" t="s">
        <v>89</v>
      </c>
      <c r="D111" s="37" t="s">
        <v>99</v>
      </c>
      <c r="E111" s="11" t="s">
        <v>25</v>
      </c>
      <c r="F111" s="68">
        <v>1896</v>
      </c>
      <c r="G111" s="15">
        <v>154.45000000000002</v>
      </c>
      <c r="H111" s="14">
        <f>F111*G111</f>
        <v>292837.2</v>
      </c>
      <c r="I111" s="64"/>
    </row>
    <row r="112" spans="1:9" ht="30" x14ac:dyDescent="0.25">
      <c r="A112" s="48" t="s">
        <v>8</v>
      </c>
      <c r="B112" s="49" t="s">
        <v>10</v>
      </c>
      <c r="C112" s="35" t="s">
        <v>90</v>
      </c>
      <c r="D112" s="39" t="s">
        <v>100</v>
      </c>
      <c r="E112" s="18" t="s">
        <v>25</v>
      </c>
      <c r="F112" s="69">
        <v>600</v>
      </c>
      <c r="G112" s="15">
        <v>6.0166666666666666</v>
      </c>
      <c r="H112" s="83">
        <v>3612</v>
      </c>
      <c r="I112" s="64"/>
    </row>
    <row r="113" spans="1:9" ht="30" x14ac:dyDescent="0.25">
      <c r="A113" s="48" t="s">
        <v>8</v>
      </c>
      <c r="B113" s="49" t="s">
        <v>10</v>
      </c>
      <c r="C113" s="35" t="s">
        <v>160</v>
      </c>
      <c r="D113" s="39" t="s">
        <v>101</v>
      </c>
      <c r="E113" s="18" t="s">
        <v>24</v>
      </c>
      <c r="F113" s="69">
        <v>20</v>
      </c>
      <c r="G113" s="15">
        <v>851.23333333333323</v>
      </c>
      <c r="H113" s="14">
        <v>17024.599999999999</v>
      </c>
      <c r="I113" s="64"/>
    </row>
    <row r="114" spans="1:9" ht="30" x14ac:dyDescent="0.25">
      <c r="A114" s="48" t="s">
        <v>8</v>
      </c>
      <c r="B114" s="49" t="s">
        <v>10</v>
      </c>
      <c r="C114" s="35" t="s">
        <v>161</v>
      </c>
      <c r="D114" s="39" t="s">
        <v>102</v>
      </c>
      <c r="E114" s="18" t="s">
        <v>24</v>
      </c>
      <c r="F114" s="69">
        <v>35</v>
      </c>
      <c r="G114" s="15">
        <v>15.133333333333333</v>
      </c>
      <c r="H114" s="14">
        <v>529.54999999999995</v>
      </c>
      <c r="I114" s="64"/>
    </row>
    <row r="115" spans="1:9" ht="30" x14ac:dyDescent="0.25">
      <c r="A115" s="48" t="s">
        <v>8</v>
      </c>
      <c r="B115" s="49" t="s">
        <v>10</v>
      </c>
      <c r="C115" s="35" t="s">
        <v>162</v>
      </c>
      <c r="D115" s="39" t="s">
        <v>103</v>
      </c>
      <c r="E115" s="18" t="s">
        <v>24</v>
      </c>
      <c r="F115" s="69">
        <v>570</v>
      </c>
      <c r="G115" s="15">
        <v>101.41666666666667</v>
      </c>
      <c r="H115" s="14">
        <v>57809.4</v>
      </c>
    </row>
    <row r="116" spans="1:9" ht="30" x14ac:dyDescent="0.25">
      <c r="A116" s="48" t="s">
        <v>8</v>
      </c>
      <c r="B116" s="49" t="s">
        <v>10</v>
      </c>
      <c r="C116" s="35" t="s">
        <v>163</v>
      </c>
      <c r="D116" s="39" t="s">
        <v>104</v>
      </c>
      <c r="E116" s="18" t="s">
        <v>24</v>
      </c>
      <c r="F116" s="69">
        <v>20</v>
      </c>
      <c r="G116" s="15">
        <v>521.23333333333335</v>
      </c>
      <c r="H116" s="14">
        <v>10424.6</v>
      </c>
      <c r="I116" s="64"/>
    </row>
    <row r="117" spans="1:9" s="64" customFormat="1" ht="30" x14ac:dyDescent="0.25">
      <c r="A117" s="48" t="s">
        <v>8</v>
      </c>
      <c r="B117" s="49" t="s">
        <v>10</v>
      </c>
      <c r="C117" s="35" t="s">
        <v>164</v>
      </c>
      <c r="D117" s="39" t="s">
        <v>105</v>
      </c>
      <c r="E117" s="18" t="s">
        <v>24</v>
      </c>
      <c r="F117" s="69">
        <v>10</v>
      </c>
      <c r="G117" s="15">
        <v>106.25</v>
      </c>
      <c r="H117" s="14">
        <f t="shared" ref="H117:H119" si="2">F117*G117</f>
        <v>1062.5</v>
      </c>
    </row>
    <row r="118" spans="1:9" s="64" customFormat="1" ht="54" x14ac:dyDescent="0.25">
      <c r="A118" s="48" t="s">
        <v>8</v>
      </c>
      <c r="B118" s="49" t="s">
        <v>10</v>
      </c>
      <c r="C118" s="35" t="s">
        <v>165</v>
      </c>
      <c r="D118" s="39" t="s">
        <v>123</v>
      </c>
      <c r="E118" s="18" t="s">
        <v>25</v>
      </c>
      <c r="F118" s="69">
        <v>1896</v>
      </c>
      <c r="G118" s="15">
        <v>17.5</v>
      </c>
      <c r="H118" s="14">
        <f t="shared" si="2"/>
        <v>33180</v>
      </c>
    </row>
    <row r="119" spans="1:9" s="64" customFormat="1" ht="54" x14ac:dyDescent="0.25">
      <c r="A119" s="48" t="s">
        <v>8</v>
      </c>
      <c r="B119" s="49" t="s">
        <v>10</v>
      </c>
      <c r="C119" s="35" t="s">
        <v>166</v>
      </c>
      <c r="D119" s="39" t="s">
        <v>106</v>
      </c>
      <c r="E119" s="18" t="s">
        <v>25</v>
      </c>
      <c r="F119" s="69">
        <v>1840</v>
      </c>
      <c r="G119" s="15">
        <v>23.5</v>
      </c>
      <c r="H119" s="14">
        <f t="shared" si="2"/>
        <v>43240</v>
      </c>
    </row>
    <row r="120" spans="1:9" s="64" customFormat="1" ht="27" x14ac:dyDescent="0.25">
      <c r="A120" s="16"/>
      <c r="B120" s="17"/>
      <c r="C120" s="16"/>
      <c r="D120" s="37"/>
      <c r="E120" s="18"/>
      <c r="F120" s="19"/>
      <c r="G120" s="65" t="s">
        <v>96</v>
      </c>
      <c r="H120" s="66">
        <f>SUM(H111+H112+H113+H114+H115+H116+H117+H118+H119)</f>
        <v>459719.85</v>
      </c>
    </row>
    <row r="121" spans="1:9" s="64" customFormat="1" ht="27" x14ac:dyDescent="0.25">
      <c r="A121" s="73"/>
      <c r="B121" s="74"/>
      <c r="C121" s="75"/>
      <c r="D121" s="76"/>
      <c r="E121" s="54"/>
      <c r="F121" s="77"/>
      <c r="G121" s="78"/>
      <c r="H121" s="79"/>
    </row>
    <row r="122" spans="1:9" s="64" customFormat="1" ht="35.25" x14ac:dyDescent="0.25">
      <c r="A122" s="91"/>
      <c r="B122" s="92"/>
      <c r="C122" s="45" t="s">
        <v>168</v>
      </c>
      <c r="D122" s="93" t="s">
        <v>169</v>
      </c>
      <c r="E122" s="94"/>
      <c r="F122" s="94"/>
      <c r="G122" s="94"/>
      <c r="H122" s="94"/>
    </row>
    <row r="123" spans="1:9" s="64" customFormat="1" ht="81" x14ac:dyDescent="0.25">
      <c r="A123" s="48" t="s">
        <v>8</v>
      </c>
      <c r="B123" s="49" t="s">
        <v>10</v>
      </c>
      <c r="C123" s="35" t="s">
        <v>92</v>
      </c>
      <c r="D123" s="37" t="s">
        <v>170</v>
      </c>
      <c r="E123" s="11" t="s">
        <v>25</v>
      </c>
      <c r="F123" s="68">
        <v>1156.8</v>
      </c>
      <c r="G123" s="15">
        <v>155.44999999999999</v>
      </c>
      <c r="H123" s="14">
        <v>179855.65</v>
      </c>
    </row>
    <row r="124" spans="1:9" s="64" customFormat="1" ht="27" x14ac:dyDescent="0.25">
      <c r="A124" s="16"/>
      <c r="B124" s="17"/>
      <c r="C124" s="35"/>
      <c r="D124" s="39"/>
      <c r="E124" s="18"/>
      <c r="F124" s="69"/>
      <c r="G124" s="15"/>
      <c r="H124" s="14"/>
    </row>
    <row r="125" spans="1:9" ht="27" x14ac:dyDescent="0.25">
      <c r="A125" s="16"/>
      <c r="B125" s="17"/>
      <c r="C125" s="35"/>
      <c r="D125" s="37"/>
      <c r="E125" s="18"/>
      <c r="F125" s="69"/>
      <c r="G125" s="65" t="s">
        <v>96</v>
      </c>
      <c r="H125" s="66">
        <f>SUM(H123)</f>
        <v>179855.65</v>
      </c>
    </row>
    <row r="126" spans="1:9" x14ac:dyDescent="0.25">
      <c r="A126" s="71"/>
      <c r="B126" s="71"/>
      <c r="C126" s="71"/>
      <c r="D126" s="71"/>
      <c r="E126" s="71"/>
      <c r="F126" s="71"/>
      <c r="G126" s="71"/>
      <c r="H126" s="71"/>
    </row>
    <row r="127" spans="1:9" s="62" customFormat="1" ht="34.5" x14ac:dyDescent="0.25">
      <c r="A127" s="70"/>
      <c r="B127" s="70"/>
      <c r="C127" s="70"/>
      <c r="D127" s="70"/>
      <c r="E127" s="70"/>
      <c r="F127" s="72" t="s">
        <v>107</v>
      </c>
      <c r="G127" s="89">
        <v>1792189.41</v>
      </c>
      <c r="H127" s="89"/>
    </row>
    <row r="129" spans="1:8" x14ac:dyDescent="0.25">
      <c r="A129" s="63"/>
      <c r="B129" s="30"/>
      <c r="C129" s="30"/>
      <c r="D129" s="63"/>
      <c r="E129" s="90"/>
      <c r="F129" s="90"/>
      <c r="G129" s="67"/>
      <c r="H129" s="63"/>
    </row>
    <row r="130" spans="1:8" s="31" customFormat="1" x14ac:dyDescent="0.25">
      <c r="A130" s="1"/>
      <c r="B130" s="1"/>
      <c r="C130" s="1"/>
      <c r="D130" s="1"/>
      <c r="E130" s="1"/>
      <c r="F130" s="1"/>
      <c r="G130" s="1"/>
      <c r="H130" s="1"/>
    </row>
    <row r="162" spans="1:8" ht="57.75" customHeight="1" x14ac:dyDescent="0.25"/>
    <row r="163" spans="1:8" ht="30" customHeight="1" x14ac:dyDescent="0.25"/>
    <row r="168" spans="1:8" s="31" customFormat="1" x14ac:dyDescent="0.25">
      <c r="A168" s="1"/>
      <c r="B168" s="1"/>
      <c r="C168" s="1"/>
      <c r="D168" s="1"/>
      <c r="E168" s="1"/>
      <c r="F168" s="1"/>
      <c r="G168" s="1"/>
      <c r="H168" s="1"/>
    </row>
    <row r="172" spans="1:8" s="31" customFormat="1" x14ac:dyDescent="0.25">
      <c r="A172" s="1"/>
      <c r="B172" s="1"/>
      <c r="C172" s="1"/>
      <c r="D172" s="1"/>
      <c r="E172" s="1"/>
      <c r="F172" s="1"/>
      <c r="G172" s="1"/>
      <c r="H172" s="1"/>
    </row>
    <row r="173" spans="1:8" s="31" customFormat="1" x14ac:dyDescent="0.25">
      <c r="A173" s="1"/>
      <c r="B173" s="1"/>
      <c r="C173" s="1"/>
      <c r="D173" s="1"/>
      <c r="E173" s="1"/>
      <c r="F173" s="1"/>
      <c r="G173" s="1"/>
      <c r="H173" s="1"/>
    </row>
    <row r="174" spans="1:8" s="31" customFormat="1" x14ac:dyDescent="0.25">
      <c r="A174" s="1"/>
      <c r="B174" s="1"/>
      <c r="C174" s="1"/>
      <c r="D174" s="1"/>
      <c r="E174" s="1"/>
      <c r="F174" s="1"/>
      <c r="G174" s="1"/>
      <c r="H174" s="1"/>
    </row>
    <row r="175" spans="1:8" s="31" customFormat="1" x14ac:dyDescent="0.25">
      <c r="A175" s="1"/>
      <c r="B175" s="1"/>
      <c r="C175" s="1"/>
      <c r="D175" s="1"/>
      <c r="E175" s="1"/>
      <c r="F175" s="1"/>
      <c r="G175" s="1"/>
      <c r="H175" s="1"/>
    </row>
    <row r="176" spans="1:8" s="31" customFormat="1" x14ac:dyDescent="0.25">
      <c r="A176" s="1"/>
      <c r="B176" s="1"/>
      <c r="C176" s="1"/>
      <c r="D176" s="1"/>
      <c r="E176" s="1"/>
      <c r="F176" s="1"/>
      <c r="G176" s="1"/>
      <c r="H176" s="1"/>
    </row>
    <row r="181" spans="9:11" ht="15.75" customHeight="1" x14ac:dyDescent="0.25"/>
    <row r="183" spans="9:11" ht="36" customHeight="1" x14ac:dyDescent="0.25">
      <c r="I183" s="32"/>
      <c r="J183" s="32"/>
      <c r="K183" s="32"/>
    </row>
  </sheetData>
  <mergeCells count="54">
    <mergeCell ref="A73:C73"/>
    <mergeCell ref="D73:H73"/>
    <mergeCell ref="A7:C7"/>
    <mergeCell ref="D7:H7"/>
    <mergeCell ref="D16:H16"/>
    <mergeCell ref="A15:C15"/>
    <mergeCell ref="D15:H15"/>
    <mergeCell ref="A30:H30"/>
    <mergeCell ref="A37:H37"/>
    <mergeCell ref="A44:H44"/>
    <mergeCell ref="D38:H38"/>
    <mergeCell ref="D31:H31"/>
    <mergeCell ref="D32:H32"/>
    <mergeCell ref="A31:C31"/>
    <mergeCell ref="D59:H59"/>
    <mergeCell ref="D1:H1"/>
    <mergeCell ref="A1:C3"/>
    <mergeCell ref="D3:H3"/>
    <mergeCell ref="A5:A6"/>
    <mergeCell ref="D5:D6"/>
    <mergeCell ref="B5:B6"/>
    <mergeCell ref="C5:C6"/>
    <mergeCell ref="E5:E6"/>
    <mergeCell ref="A4:H4"/>
    <mergeCell ref="F5:F6"/>
    <mergeCell ref="G5:H5"/>
    <mergeCell ref="A59:C59"/>
    <mergeCell ref="A32:C32"/>
    <mergeCell ref="A45:B45"/>
    <mergeCell ref="A108:C108"/>
    <mergeCell ref="D108:H108"/>
    <mergeCell ref="A67:C67"/>
    <mergeCell ref="A46:C46"/>
    <mergeCell ref="D46:H46"/>
    <mergeCell ref="A92:C92"/>
    <mergeCell ref="D92:H92"/>
    <mergeCell ref="A98:H98"/>
    <mergeCell ref="A100:C100"/>
    <mergeCell ref="D100:H100"/>
    <mergeCell ref="D99:H99"/>
    <mergeCell ref="A99:B99"/>
    <mergeCell ref="D67:H67"/>
    <mergeCell ref="A87:C87"/>
    <mergeCell ref="D87:H87"/>
    <mergeCell ref="A79:C79"/>
    <mergeCell ref="G127:H127"/>
    <mergeCell ref="E129:F129"/>
    <mergeCell ref="A109:B109"/>
    <mergeCell ref="D109:H109"/>
    <mergeCell ref="A110:C110"/>
    <mergeCell ref="D110:H110"/>
    <mergeCell ref="A122:B122"/>
    <mergeCell ref="D122:H122"/>
    <mergeCell ref="D79:H79"/>
  </mergeCells>
  <phoneticPr fontId="2" type="noConversion"/>
  <pageMargins left="0.23622047244094491" right="0.23622047244094491" top="0.39370078740157483" bottom="0.39370078740157483" header="0.31496062992125984" footer="0.31496062992125984"/>
  <pageSetup paperSize="9" scale="47" fitToHeight="0" orientation="landscape" verticalDpi="300" r:id="rId1"/>
  <headerFooter>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ORÇAMENTO</vt:lpstr>
      <vt:lpstr>ORÇAMENTO!Area_de_impressao</vt:lpstr>
      <vt:lpstr>ORÇAMENTO!Titulos_de_impressao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2021-12-09T17:03:00Z</cp:lastPrinted>
  <dcterms:created xsi:type="dcterms:W3CDTF">2013-03-25T12:22:42Z</dcterms:created>
  <dcterms:modified xsi:type="dcterms:W3CDTF">2021-12-14T17:15:27Z</dcterms:modified>
</cp:coreProperties>
</file>