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COMPARTILHADO\Obras\Ginásio Jacinta Nunes-Ermínio Milan- Reforma 150mil\"/>
    </mc:Choice>
  </mc:AlternateContent>
  <bookViews>
    <workbookView xWindow="-120" yWindow="-120" windowWidth="20730" windowHeight="11160" tabRatio="855"/>
  </bookViews>
  <sheets>
    <sheet name="ORÇAMENTO" sheetId="1" r:id="rId1"/>
  </sheets>
  <definedNames>
    <definedName name="_xlnm.Print_Area" localSheetId="0">ORÇAMENTO!$A$1:$M$69</definedName>
    <definedName name="_xlnm.Print_Titles" localSheetId="0">ORÇAMENTO!$1:$6</definedName>
  </definedNames>
  <calcPr calcId="152511"/>
</workbook>
</file>

<file path=xl/calcChain.xml><?xml version="1.0" encoding="utf-8"?>
<calcChain xmlns="http://schemas.openxmlformats.org/spreadsheetml/2006/main">
  <c r="H54" i="1" l="1"/>
  <c r="H55" i="1"/>
  <c r="H57" i="1"/>
  <c r="H58" i="1"/>
  <c r="K55" i="1"/>
  <c r="L55" i="1"/>
  <c r="M55" i="1"/>
  <c r="K54" i="1"/>
  <c r="L54" i="1"/>
  <c r="M54" i="1" s="1"/>
  <c r="H16" i="1"/>
  <c r="H17" i="1"/>
  <c r="H18" i="1"/>
  <c r="J16" i="1"/>
  <c r="J17" i="1"/>
  <c r="J18" i="1"/>
  <c r="K16" i="1"/>
  <c r="K17" i="1"/>
  <c r="K18" i="1"/>
  <c r="K19" i="1"/>
  <c r="P22" i="1" l="1"/>
  <c r="K58" i="1" l="1"/>
  <c r="L58" i="1" s="1"/>
  <c r="M58" i="1" s="1"/>
  <c r="J58" i="1"/>
  <c r="K57" i="1"/>
  <c r="L57" i="1" s="1"/>
  <c r="M57" i="1" s="1"/>
  <c r="J57" i="1"/>
  <c r="J55" i="1"/>
  <c r="M56" i="1" l="1"/>
  <c r="K24" i="1"/>
  <c r="L24" i="1" s="1"/>
  <c r="M24" i="1" s="1"/>
  <c r="J24" i="1"/>
  <c r="H24" i="1"/>
  <c r="K23" i="1"/>
  <c r="L23" i="1" s="1"/>
  <c r="M23" i="1" s="1"/>
  <c r="J23" i="1"/>
  <c r="H23" i="1"/>
  <c r="K62" i="1"/>
  <c r="L62" i="1" s="1"/>
  <c r="M62" i="1" s="1"/>
  <c r="J62" i="1"/>
  <c r="H62" i="1"/>
  <c r="J26" i="1" l="1"/>
  <c r="L16" i="1" l="1"/>
  <c r="K33" i="1" l="1"/>
  <c r="L33" i="1" s="1"/>
  <c r="M33" i="1" s="1"/>
  <c r="J33" i="1"/>
  <c r="H33" i="1"/>
  <c r="K32" i="1"/>
  <c r="L32" i="1" s="1"/>
  <c r="M32" i="1" s="1"/>
  <c r="J32" i="1"/>
  <c r="H32" i="1"/>
  <c r="K31" i="1"/>
  <c r="J31" i="1"/>
  <c r="H31" i="1"/>
  <c r="K44" i="1"/>
  <c r="L44" i="1" s="1"/>
  <c r="M44" i="1" s="1"/>
  <c r="J44" i="1"/>
  <c r="H44" i="1"/>
  <c r="K43" i="1"/>
  <c r="L43" i="1" s="1"/>
  <c r="M43" i="1" s="1"/>
  <c r="J43" i="1"/>
  <c r="H43" i="1"/>
  <c r="L31" i="1" l="1"/>
  <c r="M31" i="1" s="1"/>
  <c r="K42" i="1"/>
  <c r="L42" i="1" s="1"/>
  <c r="M42" i="1" s="1"/>
  <c r="J42" i="1"/>
  <c r="H42" i="1"/>
  <c r="H14" i="1"/>
  <c r="H15" i="1"/>
  <c r="K14" i="1"/>
  <c r="L14" i="1" s="1"/>
  <c r="M14" i="1" s="1"/>
  <c r="J14" i="1"/>
  <c r="K15" i="1"/>
  <c r="L15" i="1" s="1"/>
  <c r="M15" i="1" s="1"/>
  <c r="J15" i="1"/>
  <c r="K30" i="1"/>
  <c r="L30" i="1" s="1"/>
  <c r="M30" i="1" s="1"/>
  <c r="J30" i="1"/>
  <c r="H30" i="1"/>
  <c r="K28" i="1"/>
  <c r="L28" i="1" s="1"/>
  <c r="M28" i="1" s="1"/>
  <c r="K29" i="1"/>
  <c r="L29" i="1" s="1"/>
  <c r="M29" i="1" s="1"/>
  <c r="J28" i="1"/>
  <c r="J29" i="1"/>
  <c r="H28" i="1"/>
  <c r="H29" i="1"/>
  <c r="K27" i="1"/>
  <c r="L27" i="1" s="1"/>
  <c r="M27" i="1" s="1"/>
  <c r="J27" i="1"/>
  <c r="H27" i="1"/>
  <c r="K26" i="1"/>
  <c r="L26" i="1" s="1"/>
  <c r="M26" i="1" s="1"/>
  <c r="H26" i="1"/>
  <c r="J54" i="1"/>
  <c r="M25" i="1" l="1"/>
  <c r="K66" i="1"/>
  <c r="L66" i="1" s="1"/>
  <c r="M66" i="1" s="1"/>
  <c r="M65" i="1" s="1"/>
  <c r="J66" i="1"/>
  <c r="H66" i="1"/>
  <c r="L19" i="1"/>
  <c r="M19" i="1" s="1"/>
  <c r="J19" i="1"/>
  <c r="H19" i="1"/>
  <c r="L18" i="1"/>
  <c r="M18" i="1" s="1"/>
  <c r="K63" i="1" l="1"/>
  <c r="L63" i="1" s="1"/>
  <c r="M63" i="1" s="1"/>
  <c r="M61" i="1" s="1"/>
  <c r="J63" i="1"/>
  <c r="H63" i="1"/>
  <c r="H53" i="1"/>
  <c r="J53" i="1"/>
  <c r="K53" i="1"/>
  <c r="L53" i="1" s="1"/>
  <c r="M53" i="1" s="1"/>
  <c r="J52" i="1"/>
  <c r="K52" i="1"/>
  <c r="L52" i="1" s="1"/>
  <c r="M52" i="1" s="1"/>
  <c r="H52" i="1"/>
  <c r="K51" i="1"/>
  <c r="L51" i="1" s="1"/>
  <c r="M51" i="1" s="1"/>
  <c r="J51" i="1"/>
  <c r="H51" i="1"/>
  <c r="K50" i="1"/>
  <c r="L50" i="1" s="1"/>
  <c r="M50" i="1" s="1"/>
  <c r="K60" i="1"/>
  <c r="L60" i="1" s="1"/>
  <c r="M60" i="1" s="1"/>
  <c r="M59" i="1" s="1"/>
  <c r="J50" i="1"/>
  <c r="J60" i="1"/>
  <c r="H50" i="1"/>
  <c r="H60" i="1"/>
  <c r="K49" i="1"/>
  <c r="L49" i="1" s="1"/>
  <c r="J49" i="1"/>
  <c r="H49" i="1"/>
  <c r="K48" i="1"/>
  <c r="L48" i="1" s="1"/>
  <c r="J48" i="1"/>
  <c r="H48" i="1"/>
  <c r="M49" i="1" l="1"/>
  <c r="M48" i="1"/>
  <c r="M47" i="1" s="1"/>
  <c r="K46" i="1" l="1"/>
  <c r="J46" i="1"/>
  <c r="H46" i="1"/>
  <c r="K37" i="1"/>
  <c r="L37" i="1" s="1"/>
  <c r="M37" i="1" s="1"/>
  <c r="M36" i="1" s="1"/>
  <c r="J37" i="1"/>
  <c r="M41" i="1" l="1"/>
  <c r="L46" i="1"/>
  <c r="M46" i="1" s="1"/>
  <c r="M45" i="1" s="1"/>
  <c r="H37" i="1"/>
  <c r="J35" i="1" l="1"/>
  <c r="K35" i="1"/>
  <c r="L35" i="1" s="1"/>
  <c r="H35" i="1"/>
  <c r="L17" i="1" l="1"/>
  <c r="M17" i="1" s="1"/>
  <c r="K12" i="1" l="1"/>
  <c r="J12" i="1"/>
  <c r="H12" i="1"/>
  <c r="L12" i="1" l="1"/>
  <c r="M12" i="1" s="1"/>
  <c r="K22" i="1" l="1"/>
  <c r="L22" i="1" s="1"/>
  <c r="M22" i="1" s="1"/>
  <c r="J22" i="1"/>
  <c r="H22" i="1"/>
  <c r="K11" i="1" l="1"/>
  <c r="L11" i="1" s="1"/>
  <c r="M11" i="1" s="1"/>
  <c r="J11" i="1"/>
  <c r="H11" i="1"/>
  <c r="M10" i="1" l="1"/>
  <c r="M35" i="1" l="1"/>
  <c r="M34" i="1" s="1"/>
  <c r="J40" i="1"/>
  <c r="H40" i="1" l="1"/>
  <c r="K40" i="1"/>
  <c r="L40" i="1" s="1"/>
  <c r="M40" i="1" s="1"/>
  <c r="M39" i="1" s="1"/>
  <c r="M38" i="1" s="1"/>
  <c r="H9" i="1" l="1"/>
  <c r="K9" i="1"/>
  <c r="L9" i="1" s="1"/>
  <c r="M9" i="1" l="1"/>
  <c r="J9" i="1"/>
  <c r="M16" i="1" l="1"/>
  <c r="M13" i="1" s="1"/>
  <c r="H21" i="1" l="1"/>
  <c r="J21" i="1"/>
  <c r="K21" i="1"/>
  <c r="L21" i="1" s="1"/>
  <c r="M21" i="1" s="1"/>
  <c r="M20" i="1" l="1"/>
  <c r="M8" i="1" l="1"/>
  <c r="M7" i="1" s="1"/>
  <c r="K68" i="1" l="1"/>
  <c r="L4" i="1" s="1"/>
</calcChain>
</file>

<file path=xl/sharedStrings.xml><?xml version="1.0" encoding="utf-8"?>
<sst xmlns="http://schemas.openxmlformats.org/spreadsheetml/2006/main" count="234" uniqueCount="131">
  <si>
    <t>ITEM</t>
  </si>
  <si>
    <t>SERVIÇO</t>
  </si>
  <si>
    <t>UNID.</t>
  </si>
  <si>
    <t>QUANT.</t>
  </si>
  <si>
    <t>1.</t>
  </si>
  <si>
    <t>SUBTOTAL</t>
  </si>
  <si>
    <t>MATERIAL</t>
  </si>
  <si>
    <t>Valor Unitário</t>
  </si>
  <si>
    <t>MÃO DE OBRA</t>
  </si>
  <si>
    <t>m2</t>
  </si>
  <si>
    <t>Código</t>
  </si>
  <si>
    <t>SINAPI</t>
  </si>
  <si>
    <t>TOTAL COM BDI</t>
  </si>
  <si>
    <t>Preço unit. Mat. + M.O. com BDI</t>
  </si>
  <si>
    <t>Refer.</t>
  </si>
  <si>
    <t>TOTAL:</t>
  </si>
  <si>
    <t>Preço unit. Mat. + M.O. sem BDI</t>
  </si>
  <si>
    <t>m</t>
  </si>
  <si>
    <t>1.1</t>
  </si>
  <si>
    <t>VALOR TOTAL DA OBRA:</t>
  </si>
  <si>
    <t>Cotação</t>
  </si>
  <si>
    <t>B.D.I. (%):</t>
  </si>
  <si>
    <t>LIMPEZA FINAL DA OBRA</t>
  </si>
  <si>
    <t>CAIXA ENTERRADA HIDRÁULICA RETANGULAR, EM CONCRETO PRÉ-MOLDADO, COM FUNDO E COM TAMPA, DIMENSÕES INTERNAS: 0,6X0,6X0,5 M</t>
  </si>
  <si>
    <t>PLACA DE OBRA (PARA CONSTRUCAO CIVIL) EM CHAPA GALVANIZADA *N. 22*, ADESIVADA, DE 2,0 X 1,125 M, COM FIXAÇÃO EM ESTRUTURA DE MADEIRA</t>
  </si>
  <si>
    <t>Composição</t>
  </si>
  <si>
    <r>
      <t xml:space="preserve">PREFEITURA MUNICIPAL DE RIO DAS ANTAS
</t>
    </r>
    <r>
      <rPr>
        <b/>
        <sz val="11.5"/>
        <color rgb="FFC00000"/>
        <rFont val="Corbel Light"/>
        <family val="2"/>
      </rPr>
      <t>SECRETARIA DE DESENVOLVIMENTO, INDÚSTRIA, COMÉRCIO, TURISMO E PLANEJAMENTO</t>
    </r>
  </si>
  <si>
    <t>1.2.</t>
  </si>
  <si>
    <t>1.3.</t>
  </si>
  <si>
    <t>1.4.</t>
  </si>
  <si>
    <t>1.1.1</t>
  </si>
  <si>
    <t>1.3.1</t>
  </si>
  <si>
    <t>1.3.2</t>
  </si>
  <si>
    <t>1.4.1</t>
  </si>
  <si>
    <t>1.4.2</t>
  </si>
  <si>
    <t>1.4.3</t>
  </si>
  <si>
    <t>LIMPEZA DA OBRA</t>
  </si>
  <si>
    <t>1.2.1.2</t>
  </si>
  <si>
    <t>Mercado</t>
  </si>
  <si>
    <t>CALHA EM CHAPA DE AÇO GALVANIZADO NÚMERO 24, DESENVOLVIMENTO DE 50 CM, INCLUSO TRANSPORTE VERTICAL. AF_07/2019</t>
  </si>
  <si>
    <t>TELHAMENTO COM TELHA ONDULADA DE FIBROCIMENTO E = 6 MM, COM RECOBRIMENTO LATERAL DE 1 1/4 DE ONDA PARA TELHADO COM INCLINAÇÃO MÁXIMA DE 10°, COM ATÉ 2 ÁGUAS, INCLUSO IÇAMENTO. AF_07/2019</t>
  </si>
  <si>
    <t>REMOÇÃO DE TELHAS DE FIBROCIMENTO, METÁLICA E CERÂMICA, DE FORMA MECANIZADA, COM USO DE GUINDASTE, SEM REAPROVEITAMENTO. AF_12/2017 (25 telhas)</t>
  </si>
  <si>
    <t>DRENO SUBSUPERFICIAL (SEÇÃO 0,40 X 0,40 M), COM TUBO DE PEAD CORRUGADO PERFURADO, DN 100 MM, ENCHIMENTO COM BRITA, ENVOLVIDO COM MANTA GEOTÊXTIL. AF_07/2021</t>
  </si>
  <si>
    <t>INSTALAÇÃO DE PROTEÇÃO ACOLCHOADA PAREDE - TATAME EM E.V.A (100X100X4cm)</t>
  </si>
  <si>
    <t>2.</t>
  </si>
  <si>
    <t>2.1</t>
  </si>
  <si>
    <t>1.2.1.1</t>
  </si>
  <si>
    <t>1.3.4</t>
  </si>
  <si>
    <t>ESQUADRIAS/ABERTURAS</t>
  </si>
  <si>
    <t>REFORMA GINÁSIO ERMÍNIO MILAN (IPOMÉIA)</t>
  </si>
  <si>
    <t>2.2</t>
  </si>
  <si>
    <t>2.2.1</t>
  </si>
  <si>
    <t>2.1.1</t>
  </si>
  <si>
    <t>PAREDES</t>
  </si>
  <si>
    <t>2.2.2</t>
  </si>
  <si>
    <t>2.2.3</t>
  </si>
  <si>
    <t>2.3</t>
  </si>
  <si>
    <t>2.3.1</t>
  </si>
  <si>
    <t>2.4</t>
  </si>
  <si>
    <t>LOUÇAS E COMPLEMENTOS</t>
  </si>
  <si>
    <t>ACABAMENTO QUADRA POLIESPORTIVA</t>
  </si>
  <si>
    <t>2.4.1</t>
  </si>
  <si>
    <t>VASO SANITÁRIO SIFONADO COM CAIXA ACOPLADA LOUÇA BRANCA - FORNECIMENTO E INSTALAÇÃO. AF_01/2020</t>
  </si>
  <si>
    <t>BANCADA GRANITO CINZA POLIDO 0,50 X 0,60M, INCL. CUBA DE EMBUTIR OVAL LOUÇA BRANCA 35 X 50CM, VÁLVULA METAL CROMADO, SIFÃO FLEXÍVEL PVC, ENGATE 30CM FLEXÍVEL PLÁSTICO E TORNEIRA CROMADA DE MESA, PADRÃO POPULAR - FORNEC. E INSTALAÇÃO</t>
  </si>
  <si>
    <t>DIVISORIA SANITÁRIA, TIPO CABINE, EM GRANITO CINZA POLIDO, ESP = 3CM, ASSENTADO COM ARGAMASSA COLANTE AC III-E, EXCLUSIVE FERRAGENS. AF_01/2021</t>
  </si>
  <si>
    <t>PAPELEIRA DE PAREDE EM METAL CROMADO SEM TAMPA, INCLUSO FIXAÇÃO. AF_01/2020</t>
  </si>
  <si>
    <t>SABONETEIRA PLASTICA TIPO DISPENSER PARA SABONETE LIQUIDO COM RESERVATORIO 800 A 1500 ML, INCLUSO FIXAÇÃO. AF_01/2020</t>
  </si>
  <si>
    <t>BARRA DE APOIO RETA, EM ACO INOX POLIDO, COMPRIMENTO 80 CM,  FIXADA NA PAREDE - FORNECIMENTO E INSTALAÇÃO. AF_01/2020</t>
  </si>
  <si>
    <t>PORTA DE ALUMÍNIO DE ABRIR COM LAMBRI, COM GUARNIÇÃO, FIXAÇÃO COM PARAFUSOS - FORNECIMENTO E INSTALAÇÃO. AF_12/2019</t>
  </si>
  <si>
    <t>REMOÇÃO DE PORTAS, DE FORMA MANUAL, SEM REAPROVEITAMENTO. AF_12/2017</t>
  </si>
  <si>
    <t xml:space="preserve">Cotação </t>
  </si>
  <si>
    <t>2.5</t>
  </si>
  <si>
    <t>2.5.1</t>
  </si>
  <si>
    <t>2.6</t>
  </si>
  <si>
    <t>COBERTURA</t>
  </si>
  <si>
    <t>1.5</t>
  </si>
  <si>
    <t>1.5.1</t>
  </si>
  <si>
    <t>1.6</t>
  </si>
  <si>
    <t>1.6.1</t>
  </si>
  <si>
    <t>1.7</t>
  </si>
  <si>
    <t>1.7.1</t>
  </si>
  <si>
    <t>2.6.1</t>
  </si>
  <si>
    <t>2.7</t>
  </si>
  <si>
    <t>2.7.1</t>
  </si>
  <si>
    <t>1.3.5</t>
  </si>
  <si>
    <t>PORTA DE ALUMÍNIO DE ABRIR COM LAMBRI, COM GUARNIÇÃO, FIXAÇÃO COM PARAFUSOS - FORNECIMENTO E INSTALAÇÃO. AF_12/2019 (04 PORTAS 60X210)</t>
  </si>
  <si>
    <t>DRENAGEM</t>
  </si>
  <si>
    <t>BANHEIROS</t>
  </si>
  <si>
    <t>ESPELHO CRISTAL 4MM, 2,10mX0,80m, INCLUINDO TRANSPORTE E MONTAGEM</t>
  </si>
  <si>
    <t>1.3.3</t>
  </si>
  <si>
    <t>REMOÇÃO DAS TELAS PARA COLOCAÇÃO DAS JANELAS J475/60</t>
  </si>
  <si>
    <t>1.3.6</t>
  </si>
  <si>
    <t>EMBOÇO OU MASSA ÚNICA EM ARGAMASSA TRAÇO 1:2:8, PREPARO MECÂNICO COM BETONEIRA 400 L, APLICADA MANUALMENTE, ESPESSURA DE 25 MM(parede de fechamento + requadramento das portas)</t>
  </si>
  <si>
    <t>REFORMA QUADRA JACINTA NUNES</t>
  </si>
  <si>
    <t>P 250 - PORTA COMPLETA DE CORRER COM 2 FOLHAS EM LAMBRIL DE ALUMÍNIO LISO NA COR PRETA, CONTENDO TRILHO, 4 ROLDANAS APARENTES, 2 JOGOS DE PUXADORES EM INOX POLIDO DE 1,00M DE COMPRIMENTO, COM FECHADURA TIPO PAPAGAIO, MEDIDA 2,50X2,80 M</t>
  </si>
  <si>
    <r>
      <t>P70. PORTA DE GIRO INTERNA COMPLETA, COM FECHADURA, TRINCO, BATENTE, EM ALUMÍNIO LISO NA COR PRETA</t>
    </r>
    <r>
      <rPr>
        <b/>
        <sz val="10.5"/>
        <rFont val="Arial"/>
        <family val="2"/>
      </rPr>
      <t xml:space="preserve"> </t>
    </r>
    <r>
      <rPr>
        <sz val="10.5"/>
        <rFont val="Arial"/>
        <family val="2"/>
      </rPr>
      <t xml:space="preserve">70X210 </t>
    </r>
  </si>
  <si>
    <t xml:space="preserve">J475/60. JANELA BASCULANTE COM VIDRO TEMPERADO INCOLOR DE 8MM EM ALUMÍNIO PRETO 4,75X0,60 COM SISTEMA DE TRINCO COM CORRENTE, CORRENTE COM COMPRIMENTO DE 5,10M, EXECUÇÃO DA JANELA COM TODOS OS VIDROS BASCULANTES, DIVIDIDO EM 04 PARTES IGUAIS. </t>
  </si>
  <si>
    <t>EMBOÇO OU MASSA ÚNICA EM ARGAMASSA TRAÇO 1:2:8, PREPARO MECÂNICO COM BETONEIRA 400 L, APLICADA MANUALMENTE, ESPESSURA DE 25 MM (REQUADRO DAS PORTAS)</t>
  </si>
  <si>
    <t>CHAPISCO APLICADO EM ALVENARIA, COM COLHER DE PEDREIRO.  ARGAMASSA TRAÇO 1:3 COM PREPARO EM BETONEIRA 400L (REQUADRO DAS PORTAS)</t>
  </si>
  <si>
    <t>REMOÇÃO DE LOUÇAS, DE FORMA MANUAL, SEM REAPROVEITAMENTO</t>
  </si>
  <si>
    <t>INSTALAÇÃO DE PROTEÇÃO ACOLCHOADA PAREDE - TATAME EM E.V.A (100X100X4 CM)</t>
  </si>
  <si>
    <t xml:space="preserve">ALVENARIA DE VEDAÇÃO DE BLOCOS CERÂMICOS FURADOS NA HORIZONTAL DE 9X19X19CM (ESPESSURA 9CM) DE PAREDES COM ÁREA LÍQUIDA MAIOR OU IGUAL A 6M² SEM VÃOS E ARGAMASSA DE ASSENTAMENTO COM PREPARO MANUAL. </t>
  </si>
  <si>
    <t>CHAPISCO APLICADO EM ALVENARIA, COM COLHER DE PEDREIRO.  ARGAMASSA TRAÇO 1:3 COM PREPARO EM BETONEIRA 400L (parede de fechamento + requadramento das portas)</t>
  </si>
  <si>
    <t>ESPELHO CRISTAL 4 MM, 1,10 M X 0,60 M, FORNECIMENTO E INSTALAÇÃO</t>
  </si>
  <si>
    <t>ESPELHO CRISTAL 4 MM, 3,00 M X 0,80 M, FORNECIMENTO E INSTALAÇÃO</t>
  </si>
  <si>
    <t>PLACA EM ACM COM APLICAÇÕA DE VINIL ADESIVO IMPRESSO EM ALTA RESOLUÇÃO , COM APLICAÇÃO DE VERNIZ AUTOMOTIVO, CONSIDERANDO, DESENVOLVIMENTO DA ARTE, EXECUÇÃO DA  ESTRUTURA,  TRANSPORTE ATÉ O LOCAL E MONTAGEM , ARTE A SER APROVADA PELA PREFEITURA (5,30 M X 2,35 M)</t>
  </si>
  <si>
    <t xml:space="preserve">BANNER </t>
  </si>
  <si>
    <t>SERVIÇOS PRELIMINARES</t>
  </si>
  <si>
    <t>1.5.2</t>
  </si>
  <si>
    <t>2.6.2</t>
  </si>
  <si>
    <t>(COMPOSIÇÃO REPRESENTATIVA) DO SERVIÇO DE INSTALAÇÃO DE TUBOS DE PVC, SÉRIE R, ÁGUA PLUVIAL, DN 100 MM (INSTALADO EM RAMAL DE ENCAMINHAMENTO, OU CONDUTORES VERTICAIS), INCLUSIVE CONEXÕES, CORTES E FIXAÇÕES, PARA PRÉDIOS. AF_10/2015</t>
  </si>
  <si>
    <t>1.4.4</t>
  </si>
  <si>
    <t>1.5.3</t>
  </si>
  <si>
    <t>1.5.4</t>
  </si>
  <si>
    <t>1.5.5</t>
  </si>
  <si>
    <t>1.5.6</t>
  </si>
  <si>
    <t>1.5.7</t>
  </si>
  <si>
    <t>1.5.8</t>
  </si>
  <si>
    <t>2.4.2</t>
  </si>
  <si>
    <t>2.4.3</t>
  </si>
  <si>
    <t>2.4.4</t>
  </si>
  <si>
    <t>2.4.5</t>
  </si>
  <si>
    <t>2.4.6</t>
  </si>
  <si>
    <t>2.4.7</t>
  </si>
  <si>
    <t>2.4.8</t>
  </si>
  <si>
    <t>2.4.9</t>
  </si>
  <si>
    <t>2.4.10</t>
  </si>
  <si>
    <t>ESQUADRIAS</t>
  </si>
  <si>
    <t>Alterar o BDI aqui</t>
  </si>
  <si>
    <t>PLANILHA MODELO PARA PREENCHIMENTO
OBRA: Reforma Ginásio Jacinta Nunes e Ginásio Ermínio Milan</t>
  </si>
  <si>
    <t>OBS.: Ao utilizar este modelo, retirar o timbre da Prefeitura e preencher o cabeçalho com identificação da empresa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</si>
</sst>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R$&quot;\ * #,##0.00_-;\-&quot;R$&quot;\ * #,##0.00_-;_-&quot;R$&quot;\ * &quot;-&quot;??_-;_-@_-"/>
    <numFmt numFmtId="43" formatCode="_-* #,##0.00_-;\-* #,##0.00_-;_-* &quot;-&quot;??_-;_-@_-"/>
    <numFmt numFmtId="164" formatCode="&quot;R$&quot;#,##0.00"/>
    <numFmt numFmtId="165" formatCode="0.0"/>
  </numFmts>
  <fonts count="23" x14ac:knownFonts="1">
    <font>
      <sz val="11"/>
      <color theme="1"/>
      <name val="Calibri"/>
      <family val="2"/>
      <scheme val="minor"/>
    </font>
    <font>
      <sz val="11"/>
      <color theme="1"/>
      <name val="Calibri"/>
      <family val="2"/>
      <scheme val="minor"/>
    </font>
    <font>
      <sz val="8"/>
      <name val="Calibri"/>
      <family val="2"/>
      <scheme val="minor"/>
    </font>
    <font>
      <sz val="10"/>
      <name val="Arial"/>
      <family val="2"/>
    </font>
    <font>
      <sz val="10"/>
      <name val="Arial"/>
      <family val="2"/>
    </font>
    <font>
      <b/>
      <sz val="12"/>
      <color theme="1"/>
      <name val="Arial"/>
      <family val="2"/>
    </font>
    <font>
      <sz val="10.5"/>
      <color theme="1"/>
      <name val="Arial"/>
      <family val="2"/>
    </font>
    <font>
      <b/>
      <sz val="10.5"/>
      <color theme="1"/>
      <name val="Arial"/>
      <family val="2"/>
    </font>
    <font>
      <sz val="10.5"/>
      <name val="Arial"/>
      <family val="2"/>
    </font>
    <font>
      <b/>
      <sz val="11.5"/>
      <name val="Garamond"/>
      <family val="1"/>
    </font>
    <font>
      <b/>
      <sz val="11.5"/>
      <color theme="1"/>
      <name val="Arial"/>
      <family val="2"/>
    </font>
    <font>
      <b/>
      <sz val="13.5"/>
      <color theme="1"/>
      <name val="Arial"/>
      <family val="2"/>
    </font>
    <font>
      <sz val="10"/>
      <color theme="1"/>
      <name val="Arial"/>
      <family val="2"/>
    </font>
    <font>
      <b/>
      <sz val="12"/>
      <color theme="1"/>
      <name val="Corbel"/>
      <family val="2"/>
    </font>
    <font>
      <b/>
      <sz val="11.5"/>
      <color rgb="FFC00000"/>
      <name val="Corbel Light"/>
      <family val="2"/>
    </font>
    <font>
      <sz val="10.5"/>
      <color theme="4" tint="-0.249977111117893"/>
      <name val="Arial"/>
      <family val="2"/>
    </font>
    <font>
      <b/>
      <sz val="10.5"/>
      <name val="Arial"/>
      <family val="2"/>
    </font>
    <font>
      <sz val="10.5"/>
      <name val="Calibri"/>
      <family val="2"/>
    </font>
    <font>
      <b/>
      <sz val="10.5"/>
      <color rgb="FFFF0000"/>
      <name val="Arial"/>
      <family val="2"/>
    </font>
    <font>
      <sz val="11.5"/>
      <color theme="1"/>
      <name val="Arial"/>
      <family val="2"/>
    </font>
    <font>
      <b/>
      <sz val="11.5"/>
      <name val="Arial"/>
      <family val="2"/>
    </font>
    <font>
      <sz val="11.5"/>
      <color theme="4" tint="-0.249977111117893"/>
      <name val="Arial"/>
      <family val="2"/>
    </font>
    <font>
      <b/>
      <sz val="18"/>
      <color rgb="FFC00000"/>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CCFF66"/>
        <bgColor indexed="64"/>
      </patternFill>
    </fill>
    <fill>
      <patternFill patternType="solid">
        <fgColor rgb="FFFFCC99"/>
        <bgColor indexed="64"/>
      </patternFill>
    </fill>
    <fill>
      <patternFill patternType="solid">
        <fgColor theme="0" tint="-0.34998626667073579"/>
        <bgColor indexed="64"/>
      </patternFill>
    </fill>
    <fill>
      <patternFill patternType="solid">
        <fgColor theme="8"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medium">
        <color indexed="64"/>
      </top>
      <bottom style="medium">
        <color indexed="64"/>
      </bottom>
      <diagonal/>
    </border>
    <border>
      <left/>
      <right/>
      <top style="medium">
        <color indexed="64"/>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thin">
        <color indexed="64"/>
      </bottom>
      <diagonal/>
    </border>
    <border>
      <left style="thin">
        <color indexed="64"/>
      </left>
      <right style="thin">
        <color indexed="64"/>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thin">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s>
  <cellStyleXfs count="10">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1" fillId="0" borderId="0"/>
    <xf numFmtId="0" fontId="1" fillId="0" borderId="0"/>
    <xf numFmtId="43" fontId="4" fillId="0" borderId="0" applyFont="0" applyFill="0" applyBorder="0" applyAlignment="0" applyProtection="0"/>
    <xf numFmtId="0" fontId="4" fillId="0" borderId="0"/>
    <xf numFmtId="44" fontId="7" fillId="4" borderId="5" applyBorder="0">
      <alignment horizontal="center"/>
    </xf>
    <xf numFmtId="43" fontId="3" fillId="0" borderId="0" applyFont="0" applyFill="0" applyBorder="0" applyAlignment="0" applyProtection="0"/>
  </cellStyleXfs>
  <cellXfs count="163">
    <xf numFmtId="0" fontId="0" fillId="0" borderId="0" xfId="0"/>
    <xf numFmtId="0" fontId="6" fillId="0" borderId="0" xfId="0" applyFont="1" applyAlignment="1">
      <alignment horizontal="center" vertical="center"/>
    </xf>
    <xf numFmtId="0" fontId="7" fillId="4" borderId="0" xfId="0" applyFont="1" applyFill="1" applyBorder="1" applyAlignment="1">
      <alignment horizontal="center" vertical="center"/>
    </xf>
    <xf numFmtId="0" fontId="7" fillId="4" borderId="16" xfId="0" applyFont="1" applyFill="1" applyBorder="1" applyAlignment="1">
      <alignment horizontal="center" vertical="center"/>
    </xf>
    <xf numFmtId="164" fontId="7" fillId="0" borderId="19" xfId="0" applyNumberFormat="1" applyFont="1" applyBorder="1" applyAlignment="1">
      <alignment vertical="center"/>
    </xf>
    <xf numFmtId="0" fontId="8" fillId="0" borderId="0" xfId="0" applyFont="1" applyAlignment="1">
      <alignment horizontal="center" vertical="center"/>
    </xf>
    <xf numFmtId="0" fontId="5" fillId="0" borderId="0" xfId="0" applyFont="1" applyAlignment="1">
      <alignment horizontal="right" vertical="center"/>
    </xf>
    <xf numFmtId="0" fontId="7" fillId="4" borderId="0" xfId="0" applyFont="1" applyFill="1" applyBorder="1" applyAlignment="1">
      <alignment horizontal="left" vertical="center"/>
    </xf>
    <xf numFmtId="0" fontId="6" fillId="0" borderId="0" xfId="0" applyFont="1" applyAlignment="1">
      <alignment horizontal="left" vertical="center"/>
    </xf>
    <xf numFmtId="0" fontId="6" fillId="4" borderId="0" xfId="0" applyFont="1" applyFill="1" applyAlignment="1">
      <alignment horizontal="center" vertical="center"/>
    </xf>
    <xf numFmtId="164" fontId="7" fillId="4" borderId="19" xfId="0" applyNumberFormat="1" applyFont="1" applyFill="1" applyBorder="1" applyAlignment="1">
      <alignment vertical="center"/>
    </xf>
    <xf numFmtId="0" fontId="8" fillId="4" borderId="0" xfId="0" applyFont="1" applyFill="1" applyAlignment="1">
      <alignment horizontal="center" vertical="center"/>
    </xf>
    <xf numFmtId="0" fontId="6" fillId="0" borderId="0" xfId="0" applyFont="1" applyBorder="1" applyAlignment="1">
      <alignment vertical="center"/>
    </xf>
    <xf numFmtId="0" fontId="12" fillId="0" borderId="0" xfId="0" applyFont="1" applyAlignment="1">
      <alignment horizontal="center" vertical="center"/>
    </xf>
    <xf numFmtId="0" fontId="15" fillId="4" borderId="0" xfId="0" applyFont="1" applyFill="1" applyAlignment="1">
      <alignment horizontal="center" vertical="center"/>
    </xf>
    <xf numFmtId="0" fontId="15"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pplyProtection="1">
      <alignment horizontal="center" vertical="center"/>
      <protection locked="0"/>
    </xf>
    <xf numFmtId="0" fontId="8" fillId="4" borderId="1" xfId="0" applyFont="1" applyFill="1" applyBorder="1" applyAlignment="1">
      <alignment horizontal="center" vertical="center"/>
    </xf>
    <xf numFmtId="0" fontId="8" fillId="0" borderId="1" xfId="0" applyFont="1" applyBorder="1" applyAlignment="1">
      <alignment horizontal="left" vertical="center" wrapText="1"/>
    </xf>
    <xf numFmtId="2" fontId="8" fillId="4" borderId="1" xfId="0" applyNumberFormat="1" applyFont="1" applyFill="1" applyBorder="1" applyAlignment="1" applyProtection="1">
      <alignment horizontal="center" vertical="center"/>
      <protection locked="0"/>
    </xf>
    <xf numFmtId="44" fontId="8" fillId="0" borderId="1" xfId="1" applyFont="1" applyBorder="1" applyAlignment="1" applyProtection="1">
      <alignment horizontal="center" vertical="center"/>
      <protection locked="0"/>
    </xf>
    <xf numFmtId="44" fontId="8" fillId="0" borderId="1" xfId="1" applyFont="1" applyBorder="1" applyAlignment="1" applyProtection="1">
      <alignment horizontal="center" vertical="center"/>
    </xf>
    <xf numFmtId="44" fontId="8" fillId="0" borderId="1" xfId="1" applyFont="1" applyBorder="1" applyAlignment="1" applyProtection="1">
      <alignment horizontal="left" vertical="center"/>
    </xf>
    <xf numFmtId="44" fontId="8" fillId="8" borderId="1" xfId="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wrapText="1"/>
    </xf>
    <xf numFmtId="0" fontId="17" fillId="0" borderId="1" xfId="0" applyFont="1" applyBorder="1" applyAlignment="1">
      <alignment horizontal="center" vertical="center"/>
    </xf>
    <xf numFmtId="44" fontId="8" fillId="0" borderId="9" xfId="1" applyFont="1" applyBorder="1" applyAlignment="1">
      <alignment horizontal="center"/>
    </xf>
    <xf numFmtId="44" fontId="8" fillId="0" borderId="9" xfId="1" applyFont="1" applyBorder="1" applyAlignment="1">
      <alignment horizontal="left" vertical="center"/>
    </xf>
    <xf numFmtId="0" fontId="8" fillId="0" borderId="1" xfId="0" applyFont="1" applyFill="1" applyBorder="1" applyAlignment="1">
      <alignment vertical="center" wrapText="1"/>
    </xf>
    <xf numFmtId="165" fontId="8" fillId="0" borderId="26" xfId="2" applyNumberFormat="1" applyFont="1" applyBorder="1" applyAlignment="1" applyProtection="1">
      <alignment horizontal="center" vertical="center"/>
      <protection locked="0"/>
    </xf>
    <xf numFmtId="44" fontId="8" fillId="0" borderId="0" xfId="1" applyFont="1" applyBorder="1" applyAlignment="1">
      <alignment horizontal="center" vertical="center"/>
    </xf>
    <xf numFmtId="2" fontId="8" fillId="0" borderId="1" xfId="0" applyNumberFormat="1" applyFont="1" applyBorder="1" applyAlignment="1" applyProtection="1">
      <alignment horizontal="center" vertical="center"/>
      <protection locked="0"/>
    </xf>
    <xf numFmtId="0" fontId="8" fillId="4" borderId="1" xfId="0" applyFont="1" applyFill="1" applyBorder="1" applyAlignment="1">
      <alignment horizontal="center" vertical="center" wrapText="1"/>
    </xf>
    <xf numFmtId="44" fontId="8" fillId="0" borderId="1" xfId="1" applyFont="1" applyFill="1" applyBorder="1" applyAlignment="1">
      <alignment vertical="center" wrapText="1"/>
    </xf>
    <xf numFmtId="0" fontId="8" fillId="0" borderId="1" xfId="0" applyFont="1" applyFill="1" applyBorder="1" applyAlignment="1">
      <alignment horizontal="center" vertical="center" wrapText="1"/>
    </xf>
    <xf numFmtId="44" fontId="8" fillId="0" borderId="2" xfId="1" applyFont="1" applyBorder="1" applyAlignment="1" applyProtection="1">
      <alignment horizontal="left" vertical="center"/>
    </xf>
    <xf numFmtId="44" fontId="8" fillId="0" borderId="1" xfId="1" applyFont="1" applyFill="1" applyBorder="1" applyAlignment="1">
      <alignment horizontal="center" vertical="center" wrapText="1"/>
    </xf>
    <xf numFmtId="0" fontId="8" fillId="0" borderId="6" xfId="0" applyFont="1" applyFill="1" applyBorder="1" applyAlignment="1">
      <alignment horizontal="center" vertical="center"/>
    </xf>
    <xf numFmtId="2" fontId="8" fillId="0" borderId="1" xfId="0" applyNumberFormat="1" applyFont="1" applyFill="1" applyBorder="1" applyAlignment="1">
      <alignment horizontal="center" vertical="center" wrapText="1"/>
    </xf>
    <xf numFmtId="44" fontId="8" fillId="0" borderId="1" xfId="1" applyFont="1" applyBorder="1" applyAlignment="1">
      <alignment horizontal="center" vertical="center"/>
    </xf>
    <xf numFmtId="0" fontId="8" fillId="0" borderId="1" xfId="0" applyFont="1" applyBorder="1" applyAlignment="1">
      <alignment vertical="center" wrapText="1"/>
    </xf>
    <xf numFmtId="0" fontId="8" fillId="0" borderId="20" xfId="0" applyFont="1" applyFill="1" applyBorder="1" applyAlignment="1">
      <alignment horizontal="center" vertical="center"/>
    </xf>
    <xf numFmtId="0" fontId="8" fillId="0" borderId="20" xfId="0" applyFont="1" applyFill="1" applyBorder="1" applyAlignment="1">
      <alignment horizontal="center" vertical="center" wrapText="1"/>
    </xf>
    <xf numFmtId="2" fontId="8" fillId="0" borderId="20" xfId="0" applyNumberFormat="1" applyFont="1" applyFill="1" applyBorder="1" applyAlignment="1">
      <alignment horizontal="center" vertical="center" wrapText="1"/>
    </xf>
    <xf numFmtId="44" fontId="8" fillId="0" borderId="24" xfId="1" applyFont="1" applyFill="1" applyBorder="1" applyAlignment="1">
      <alignment vertical="center" wrapText="1"/>
    </xf>
    <xf numFmtId="44" fontId="8" fillId="0" borderId="24" xfId="1" applyFont="1" applyBorder="1" applyAlignment="1" applyProtection="1">
      <alignment horizontal="center" vertical="center"/>
    </xf>
    <xf numFmtId="44" fontId="8" fillId="0" borderId="24" xfId="1" applyFont="1" applyBorder="1" applyAlignment="1" applyProtection="1">
      <alignment horizontal="left" vertical="center"/>
    </xf>
    <xf numFmtId="44" fontId="8" fillId="8" borderId="24" xfId="1" applyFont="1" applyFill="1" applyBorder="1" applyAlignment="1">
      <alignment horizontal="center" vertical="center"/>
    </xf>
    <xf numFmtId="2" fontId="8" fillId="0" borderId="1" xfId="1" applyNumberFormat="1" applyFont="1" applyBorder="1" applyAlignment="1">
      <alignment horizontal="center" vertical="center"/>
    </xf>
    <xf numFmtId="2" fontId="8" fillId="0" borderId="1" xfId="0" applyNumberFormat="1" applyFont="1" applyBorder="1" applyAlignment="1">
      <alignment horizontal="center"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4" fontId="6" fillId="0" borderId="1" xfId="1" applyFont="1" applyFill="1" applyBorder="1" applyAlignment="1">
      <alignment vertical="center" wrapText="1"/>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44" fontId="6" fillId="0" borderId="1" xfId="1" applyFont="1" applyFill="1" applyBorder="1" applyAlignment="1">
      <alignment horizontal="center" vertical="center" wrapText="1"/>
    </xf>
    <xf numFmtId="0" fontId="16" fillId="2" borderId="26" xfId="0" applyFont="1" applyFill="1" applyBorder="1" applyAlignment="1">
      <alignment horizontal="right" vertical="center"/>
    </xf>
    <xf numFmtId="0" fontId="16" fillId="2" borderId="25" xfId="0" applyFont="1" applyFill="1" applyBorder="1" applyAlignment="1">
      <alignment vertical="center" wrapText="1"/>
    </xf>
    <xf numFmtId="0" fontId="16" fillId="2" borderId="19" xfId="0" applyFont="1" applyFill="1" applyBorder="1" applyAlignment="1">
      <alignment vertical="center" wrapText="1"/>
    </xf>
    <xf numFmtId="44" fontId="16" fillId="2" borderId="1" xfId="0" applyNumberFormat="1" applyFont="1" applyFill="1" applyBorder="1" applyAlignment="1">
      <alignment horizontal="center" vertical="center"/>
    </xf>
    <xf numFmtId="0" fontId="7" fillId="2" borderId="1" xfId="0" applyFont="1" applyFill="1" applyBorder="1" applyAlignment="1">
      <alignment horizontal="right" vertical="center"/>
    </xf>
    <xf numFmtId="0" fontId="7" fillId="2" borderId="1" xfId="0" applyFont="1" applyFill="1" applyBorder="1" applyAlignment="1">
      <alignment vertical="center" wrapText="1"/>
    </xf>
    <xf numFmtId="44" fontId="7" fillId="2" borderId="1" xfId="0" applyNumberFormat="1" applyFont="1" applyFill="1" applyBorder="1" applyAlignment="1">
      <alignment horizontal="center" vertical="center"/>
    </xf>
    <xf numFmtId="0" fontId="16" fillId="2" borderId="29" xfId="0" applyFont="1" applyFill="1" applyBorder="1" applyAlignment="1">
      <alignment horizontal="right" vertical="center"/>
    </xf>
    <xf numFmtId="0" fontId="16" fillId="2" borderId="7" xfId="0" applyFont="1" applyFill="1" applyBorder="1" applyAlignment="1">
      <alignment vertical="center" wrapText="1"/>
    </xf>
    <xf numFmtId="0" fontId="16" fillId="2" borderId="0" xfId="0" applyFont="1" applyFill="1" applyBorder="1" applyAlignment="1">
      <alignment vertical="center" wrapText="1"/>
    </xf>
    <xf numFmtId="44" fontId="16" fillId="2" borderId="16" xfId="0" applyNumberFormat="1" applyFont="1" applyFill="1" applyBorder="1" applyAlignment="1">
      <alignment horizontal="center" vertical="center"/>
    </xf>
    <xf numFmtId="44" fontId="16" fillId="2" borderId="31" xfId="0" applyNumberFormat="1" applyFont="1" applyFill="1" applyBorder="1" applyAlignment="1">
      <alignment horizontal="center" vertical="center"/>
    </xf>
    <xf numFmtId="0" fontId="16" fillId="2" borderId="0" xfId="0" applyFont="1" applyFill="1" applyBorder="1" applyAlignment="1">
      <alignment horizontal="center" vertical="center"/>
    </xf>
    <xf numFmtId="0" fontId="16" fillId="2" borderId="28" xfId="0" applyFont="1" applyFill="1" applyBorder="1" applyAlignment="1">
      <alignment horizontal="center" vertical="center"/>
    </xf>
    <xf numFmtId="0" fontId="7" fillId="2" borderId="26" xfId="0" applyFont="1" applyFill="1" applyBorder="1" applyAlignment="1">
      <alignment horizontal="right" vertical="center"/>
    </xf>
    <xf numFmtId="0" fontId="7" fillId="2" borderId="25" xfId="0" applyFont="1" applyFill="1" applyBorder="1" applyAlignment="1">
      <alignment vertical="center" wrapText="1"/>
    </xf>
    <xf numFmtId="44" fontId="16" fillId="2" borderId="26" xfId="1" applyFont="1" applyFill="1" applyBorder="1" applyAlignment="1">
      <alignment horizontal="center" vertical="center"/>
    </xf>
    <xf numFmtId="0" fontId="16" fillId="2" borderId="1" xfId="0" applyFont="1" applyFill="1" applyBorder="1" applyAlignment="1">
      <alignment horizontal="left" vertical="center" wrapText="1"/>
    </xf>
    <xf numFmtId="0" fontId="16" fillId="2" borderId="1" xfId="0" applyFont="1" applyFill="1" applyBorder="1" applyAlignment="1" applyProtection="1">
      <alignment horizontal="center" vertical="center"/>
      <protection locked="0"/>
    </xf>
    <xf numFmtId="2" fontId="16" fillId="2" borderId="1" xfId="0" applyNumberFormat="1" applyFont="1" applyFill="1" applyBorder="1" applyAlignment="1" applyProtection="1">
      <alignment horizontal="center" vertical="center"/>
      <protection locked="0"/>
    </xf>
    <xf numFmtId="44" fontId="16" fillId="2" borderId="1" xfId="1" applyFont="1" applyFill="1" applyBorder="1" applyAlignment="1" applyProtection="1">
      <alignment horizontal="center" vertical="center"/>
      <protection locked="0"/>
    </xf>
    <xf numFmtId="44" fontId="16" fillId="2" borderId="1" xfId="1" applyFont="1" applyFill="1" applyBorder="1" applyAlignment="1" applyProtection="1">
      <alignment horizontal="center" vertical="center"/>
    </xf>
    <xf numFmtId="44" fontId="16" fillId="2" borderId="1" xfId="1" applyFont="1" applyFill="1" applyBorder="1" applyAlignment="1" applyProtection="1">
      <alignment horizontal="left" vertical="center"/>
    </xf>
    <xf numFmtId="0" fontId="16" fillId="2" borderId="6" xfId="0" applyFont="1" applyFill="1" applyBorder="1" applyAlignment="1">
      <alignment horizontal="left" vertical="center" wrapText="1"/>
    </xf>
    <xf numFmtId="0" fontId="16" fillId="2" borderId="6" xfId="0" applyFont="1" applyFill="1" applyBorder="1" applyAlignment="1" applyProtection="1">
      <alignment horizontal="center" vertical="center"/>
      <protection locked="0"/>
    </xf>
    <xf numFmtId="2" fontId="16" fillId="2" borderId="6" xfId="0" applyNumberFormat="1" applyFont="1" applyFill="1" applyBorder="1" applyAlignment="1" applyProtection="1">
      <alignment horizontal="center" vertical="center"/>
      <protection locked="0"/>
    </xf>
    <xf numFmtId="44" fontId="16" fillId="2" borderId="6" xfId="1" applyFont="1" applyFill="1" applyBorder="1" applyAlignment="1" applyProtection="1">
      <alignment horizontal="center" vertical="center"/>
      <protection locked="0"/>
    </xf>
    <xf numFmtId="44" fontId="16" fillId="2" borderId="6" xfId="1" applyFont="1" applyFill="1" applyBorder="1" applyAlignment="1" applyProtection="1">
      <alignment horizontal="center" vertical="center"/>
    </xf>
    <xf numFmtId="44" fontId="16" fillId="2" borderId="6" xfId="1" applyFont="1" applyFill="1" applyBorder="1" applyAlignment="1" applyProtection="1">
      <alignment horizontal="left" vertical="center"/>
    </xf>
    <xf numFmtId="44" fontId="16" fillId="2" borderId="6" xfId="0" applyNumberFormat="1" applyFont="1" applyFill="1" applyBorder="1" applyAlignment="1">
      <alignment horizontal="center" vertical="center"/>
    </xf>
    <xf numFmtId="0" fontId="17" fillId="0" borderId="1" xfId="0" applyFont="1" applyBorder="1" applyAlignment="1">
      <alignment vertical="center" wrapText="1"/>
    </xf>
    <xf numFmtId="0" fontId="17" fillId="0" borderId="0" xfId="0" applyFont="1" applyAlignment="1">
      <alignment horizontal="left" vertical="center" wrapText="1"/>
    </xf>
    <xf numFmtId="0" fontId="10" fillId="7" borderId="1" xfId="0" applyFont="1" applyFill="1" applyBorder="1" applyAlignment="1">
      <alignment horizontal="center" vertical="center"/>
    </xf>
    <xf numFmtId="0" fontId="10" fillId="7" borderId="1" xfId="0" applyFont="1" applyFill="1" applyBorder="1" applyAlignment="1">
      <alignment horizontal="right" vertical="center"/>
    </xf>
    <xf numFmtId="0" fontId="10" fillId="7" borderId="1" xfId="0" applyFont="1" applyFill="1" applyBorder="1" applyAlignment="1">
      <alignment vertical="center" wrapText="1"/>
    </xf>
    <xf numFmtId="44" fontId="10" fillId="7" borderId="1" xfId="0" applyNumberFormat="1" applyFont="1" applyFill="1" applyBorder="1" applyAlignment="1">
      <alignment horizontal="center" vertical="center"/>
    </xf>
    <xf numFmtId="0" fontId="19" fillId="4" borderId="0" xfId="0" applyFont="1" applyFill="1" applyAlignment="1">
      <alignment horizontal="center" vertical="center"/>
    </xf>
    <xf numFmtId="0" fontId="19" fillId="0" borderId="0" xfId="0" applyFont="1" applyAlignment="1">
      <alignment horizontal="center" vertical="center"/>
    </xf>
    <xf numFmtId="44" fontId="20" fillId="7" borderId="1" xfId="1" applyFont="1" applyFill="1" applyBorder="1" applyAlignment="1">
      <alignment horizontal="center" vertical="center"/>
    </xf>
    <xf numFmtId="0" fontId="21" fillId="4" borderId="0" xfId="0" applyFont="1" applyFill="1" applyAlignment="1">
      <alignment horizontal="center" vertical="center"/>
    </xf>
    <xf numFmtId="0" fontId="21" fillId="0" borderId="0" xfId="0" applyFont="1" applyAlignment="1">
      <alignment horizontal="center" vertical="center"/>
    </xf>
    <xf numFmtId="0" fontId="16" fillId="2" borderId="2" xfId="0" applyFont="1" applyFill="1" applyBorder="1" applyAlignment="1">
      <alignment horizontal="right" vertical="center"/>
    </xf>
    <xf numFmtId="0" fontId="16" fillId="2" borderId="14" xfId="0" applyFont="1" applyFill="1" applyBorder="1" applyAlignment="1">
      <alignment horizontal="right" vertical="center"/>
    </xf>
    <xf numFmtId="0" fontId="16" fillId="2" borderId="3" xfId="0" applyFont="1" applyFill="1" applyBorder="1" applyAlignment="1">
      <alignment horizontal="right"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25" xfId="0" applyFont="1" applyFill="1" applyBorder="1" applyAlignment="1">
      <alignment horizontal="center" vertical="center"/>
    </xf>
    <xf numFmtId="0" fontId="7" fillId="3" borderId="1" xfId="0" applyFont="1" applyFill="1" applyBorder="1" applyAlignment="1">
      <alignment horizontal="center" vertical="center" wrapText="1"/>
    </xf>
    <xf numFmtId="0" fontId="16" fillId="2" borderId="20" xfId="0" applyFont="1" applyFill="1" applyBorder="1" applyAlignment="1">
      <alignment horizontal="center" vertical="center"/>
    </xf>
    <xf numFmtId="0" fontId="16" fillId="2" borderId="7" xfId="0" applyFont="1" applyFill="1" applyBorder="1" applyAlignment="1">
      <alignment horizontal="center" vertical="center"/>
    </xf>
    <xf numFmtId="0" fontId="9" fillId="3" borderId="1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7" fillId="2" borderId="1" xfId="0" applyFont="1" applyFill="1" applyBorder="1" applyAlignment="1">
      <alignment horizontal="center" vertical="center"/>
    </xf>
    <xf numFmtId="0" fontId="13"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7" fillId="8" borderId="1" xfId="0" applyFont="1" applyFill="1" applyBorder="1" applyAlignment="1">
      <alignment horizontal="center" vertical="center" wrapText="1"/>
    </xf>
    <xf numFmtId="164" fontId="11" fillId="0" borderId="0" xfId="0" applyNumberFormat="1" applyFont="1" applyBorder="1" applyAlignment="1">
      <alignment horizontal="left" vertical="center"/>
    </xf>
    <xf numFmtId="0" fontId="5" fillId="0" borderId="9" xfId="0" applyFont="1" applyBorder="1" applyAlignment="1">
      <alignment horizontal="right" vertical="center"/>
    </xf>
    <xf numFmtId="0" fontId="5" fillId="0" borderId="0" xfId="0" applyFont="1" applyBorder="1" applyAlignment="1">
      <alignment horizontal="right" vertical="center"/>
    </xf>
    <xf numFmtId="0" fontId="12" fillId="0" borderId="0" xfId="0" applyFont="1" applyAlignment="1">
      <alignment horizontal="center" vertical="center"/>
    </xf>
    <xf numFmtId="0" fontId="6" fillId="0" borderId="0" xfId="0" applyFont="1" applyAlignment="1">
      <alignment horizontal="left" vertical="center" wrapText="1"/>
    </xf>
    <xf numFmtId="44" fontId="16" fillId="4" borderId="27" xfId="0" applyNumberFormat="1" applyFont="1" applyFill="1" applyBorder="1" applyAlignment="1">
      <alignment horizontal="left"/>
    </xf>
    <xf numFmtId="0" fontId="16" fillId="4" borderId="12" xfId="0" applyFont="1" applyFill="1" applyBorder="1" applyAlignment="1">
      <alignment horizontal="right" vertical="center"/>
    </xf>
    <xf numFmtId="0" fontId="16" fillId="4" borderId="13" xfId="0" applyFont="1" applyFill="1" applyBorder="1" applyAlignment="1">
      <alignment horizontal="right" vertical="center"/>
    </xf>
    <xf numFmtId="0" fontId="16" fillId="4" borderId="30" xfId="0" applyFont="1" applyFill="1" applyBorder="1" applyAlignment="1">
      <alignment horizontal="right" vertical="center"/>
    </xf>
    <xf numFmtId="0" fontId="8" fillId="0" borderId="25" xfId="0" applyFont="1" applyBorder="1" applyAlignment="1" applyProtection="1">
      <alignment horizontal="right" vertical="center" wrapText="1"/>
      <protection locked="0"/>
    </xf>
    <xf numFmtId="0" fontId="8" fillId="0" borderId="19" xfId="0" applyFont="1" applyBorder="1" applyAlignment="1" applyProtection="1">
      <alignment horizontal="right" vertical="center" wrapText="1"/>
      <protection locked="0"/>
    </xf>
    <xf numFmtId="0" fontId="8" fillId="0" borderId="19" xfId="0" applyFont="1" applyBorder="1" applyAlignment="1">
      <alignment horizontal="left" vertical="center"/>
    </xf>
    <xf numFmtId="0" fontId="15" fillId="4" borderId="2"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3"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3" xfId="0" applyFont="1" applyFill="1" applyBorder="1" applyAlignment="1">
      <alignment horizontal="center" vertical="center"/>
    </xf>
    <xf numFmtId="0" fontId="16" fillId="2" borderId="4" xfId="0" applyFont="1" applyFill="1" applyBorder="1" applyAlignment="1">
      <alignment horizontal="right" vertical="center"/>
    </xf>
    <xf numFmtId="0" fontId="16" fillId="2" borderId="28" xfId="0" applyFont="1" applyFill="1" applyBorder="1" applyAlignment="1">
      <alignment horizontal="right" vertical="center"/>
    </xf>
    <xf numFmtId="0" fontId="16" fillId="2" borderId="32" xfId="0" applyFont="1" applyFill="1" applyBorder="1" applyAlignment="1">
      <alignment horizontal="right" vertical="center"/>
    </xf>
    <xf numFmtId="0" fontId="22" fillId="0" borderId="33" xfId="0" applyFont="1" applyBorder="1" applyAlignment="1">
      <alignment horizontal="center" vertical="center"/>
    </xf>
    <xf numFmtId="0" fontId="22" fillId="0" borderId="28" xfId="0" applyFont="1" applyBorder="1" applyAlignment="1">
      <alignment horizontal="center" vertical="center"/>
    </xf>
    <xf numFmtId="0" fontId="22" fillId="0" borderId="15" xfId="0" applyFont="1" applyBorder="1" applyAlignment="1">
      <alignment horizontal="center" vertical="center"/>
    </xf>
    <xf numFmtId="0" fontId="22" fillId="0" borderId="0" xfId="0" applyFont="1" applyBorder="1" applyAlignment="1">
      <alignment horizontal="center" vertical="center"/>
    </xf>
    <xf numFmtId="0" fontId="16" fillId="2" borderId="2" xfId="0" applyFont="1" applyFill="1" applyBorder="1" applyAlignment="1">
      <alignment vertical="center" wrapText="1"/>
    </xf>
    <xf numFmtId="0" fontId="16" fillId="2" borderId="14" xfId="0" applyFont="1" applyFill="1" applyBorder="1" applyAlignment="1">
      <alignment vertical="center" wrapText="1"/>
    </xf>
    <xf numFmtId="0" fontId="16" fillId="2" borderId="3" xfId="0" applyFont="1" applyFill="1" applyBorder="1" applyAlignment="1">
      <alignment vertical="center" wrapText="1"/>
    </xf>
    <xf numFmtId="0" fontId="7" fillId="2" borderId="19" xfId="0" applyFont="1" applyFill="1" applyBorder="1" applyAlignment="1">
      <alignment vertical="center" wrapText="1"/>
    </xf>
    <xf numFmtId="0" fontId="7" fillId="2" borderId="31" xfId="0" applyFont="1" applyFill="1" applyBorder="1" applyAlignment="1">
      <alignment vertical="center" wrapText="1"/>
    </xf>
    <xf numFmtId="0" fontId="16" fillId="2" borderId="0" xfId="0" applyFont="1" applyFill="1" applyBorder="1" applyAlignment="1">
      <alignment horizontal="center" vertical="center" wrapText="1"/>
    </xf>
    <xf numFmtId="0" fontId="22" fillId="0" borderId="0" xfId="0" applyFont="1" applyAlignment="1">
      <alignment horizontal="center" vertical="center"/>
    </xf>
  </cellXfs>
  <cellStyles count="10">
    <cellStyle name="Estilo 1" xfId="8"/>
    <cellStyle name="Moeda" xfId="1" builtinId="4"/>
    <cellStyle name="Normal" xfId="0" builtinId="0"/>
    <cellStyle name="Normal 2" xfId="4"/>
    <cellStyle name="Normal 2 2" xfId="5"/>
    <cellStyle name="Normal 3" xfId="3"/>
    <cellStyle name="Normal 4" xfId="7"/>
    <cellStyle name="Porcentagem" xfId="2" builtinId="5"/>
    <cellStyle name="Vírgula 2" xfId="6"/>
    <cellStyle name="Vírgula 3" xfId="9"/>
  </cellStyles>
  <dxfs count="0"/>
  <tableStyles count="0" defaultTableStyle="TableStyleMedium9" defaultPivotStyle="PivotStyleLight16"/>
  <colors>
    <mruColors>
      <color rgb="FF8C8C8C"/>
      <color rgb="FF808080"/>
      <color rgb="FFFF33CC"/>
      <color rgb="FFFFFF99"/>
      <color rgb="FF2C7A00"/>
      <color rgb="FFF5DDFF"/>
      <color rgb="FFFFDDF8"/>
      <color rgb="FFCCFF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274107</xdr:colOff>
      <xdr:row>0</xdr:row>
      <xdr:rowOff>85830</xdr:rowOff>
    </xdr:from>
    <xdr:to>
      <xdr:col>1</xdr:col>
      <xdr:colOff>437283</xdr:colOff>
      <xdr:row>2</xdr:row>
      <xdr:rowOff>512786</xdr:rowOff>
    </xdr:to>
    <xdr:pic>
      <xdr:nvPicPr>
        <xdr:cNvPr id="3" name="Imagem 2">
          <a:extLst>
            <a:ext uri="{FF2B5EF4-FFF2-40B4-BE49-F238E27FC236}">
              <a16:creationId xmlns:a16="http://schemas.microsoft.com/office/drawing/2014/main" xmlns="" id="{ED336AE0-B39A-4AA9-9BE4-CF9CD5269A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107" y="85830"/>
          <a:ext cx="1030817" cy="1124878"/>
        </a:xfrm>
        <a:prstGeom prst="rect">
          <a:avLst/>
        </a:prstGeom>
      </xdr:spPr>
    </xdr:pic>
    <xdr:clientData/>
  </xdr:twoCellAnchor>
  <xdr:twoCellAnchor>
    <xdr:from>
      <xdr:col>3</xdr:col>
      <xdr:colOff>2976995</xdr:colOff>
      <xdr:row>0</xdr:row>
      <xdr:rowOff>301336</xdr:rowOff>
    </xdr:from>
    <xdr:to>
      <xdr:col>10</xdr:col>
      <xdr:colOff>197427</xdr:colOff>
      <xdr:row>0</xdr:row>
      <xdr:rowOff>301336</xdr:rowOff>
    </xdr:to>
    <xdr:sp macro="" textlink="">
      <xdr:nvSpPr>
        <xdr:cNvPr id="1026" name="Conector reto 28"/>
        <xdr:cNvSpPr>
          <a:spLocks noChangeShapeType="1"/>
        </xdr:cNvSpPr>
      </xdr:nvSpPr>
      <xdr:spPr bwMode="auto">
        <a:xfrm>
          <a:off x="4856018" y="301336"/>
          <a:ext cx="6321136" cy="0"/>
        </a:xfrm>
        <a:prstGeom prst="line">
          <a:avLst/>
        </a:prstGeom>
        <a:noFill/>
        <a:ln w="38100" algn="ctr">
          <a:solidFill>
            <a:srgbClr val="548235"/>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3421207</xdr:colOff>
      <xdr:row>0</xdr:row>
      <xdr:rowOff>248516</xdr:rowOff>
    </xdr:from>
    <xdr:to>
      <xdr:col>9</xdr:col>
      <xdr:colOff>647700</xdr:colOff>
      <xdr:row>0</xdr:row>
      <xdr:rowOff>248516</xdr:rowOff>
    </xdr:to>
    <xdr:sp macro="" textlink="">
      <xdr:nvSpPr>
        <xdr:cNvPr id="1028" name="Conector reto 27"/>
        <xdr:cNvSpPr>
          <a:spLocks noChangeShapeType="1"/>
        </xdr:cNvSpPr>
      </xdr:nvSpPr>
      <xdr:spPr bwMode="auto">
        <a:xfrm>
          <a:off x="5300230" y="248516"/>
          <a:ext cx="5340061" cy="0"/>
        </a:xfrm>
        <a:prstGeom prst="line">
          <a:avLst/>
        </a:prstGeom>
        <a:noFill/>
        <a:ln w="19050" algn="ctr">
          <a:solidFill>
            <a:srgbClr val="548235"/>
          </a:solidFill>
          <a:miter lim="800000"/>
          <a:headEnd/>
          <a:tailEnd/>
        </a:ln>
        <a:extLst>
          <a:ext uri="{909E8E84-426E-40DD-AFC4-6F175D3DCCD1}">
            <a14:hiddenFill xmlns:a14="http://schemas.microsoft.com/office/drawing/2010/main">
              <a:noFill/>
            </a14:hiddenFill>
          </a:ext>
        </a:extLst>
      </xdr:spPr>
    </xdr:sp>
    <xdr:clientData/>
  </xdr:twoCellAnchor>
  <xdr:twoCellAnchor>
    <xdr:from>
      <xdr:col>7</xdr:col>
      <xdr:colOff>21167</xdr:colOff>
      <xdr:row>68</xdr:row>
      <xdr:rowOff>31749</xdr:rowOff>
    </xdr:from>
    <xdr:to>
      <xdr:col>7</xdr:col>
      <xdr:colOff>228984</xdr:colOff>
      <xdr:row>69</xdr:row>
      <xdr:rowOff>31750</xdr:rowOff>
    </xdr:to>
    <xdr:sp macro="" textlink="">
      <xdr:nvSpPr>
        <xdr:cNvPr id="7" name="Seta para a direita 6"/>
        <xdr:cNvSpPr/>
      </xdr:nvSpPr>
      <xdr:spPr>
        <a:xfrm rot="10800000">
          <a:off x="8604250" y="29305249"/>
          <a:ext cx="207817" cy="16933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152"/>
  <sheetViews>
    <sheetView tabSelected="1" zoomScale="90" zoomScaleNormal="90" zoomScaleSheetLayoutView="100" workbookViewId="0">
      <pane ySplit="6" topLeftCell="A7" activePane="bottomLeft" state="frozen"/>
      <selection pane="bottomLeft" activeCell="G63" sqref="G63"/>
    </sheetView>
  </sheetViews>
  <sheetFormatPr defaultRowHeight="13.5" outlineLevelRow="2" x14ac:dyDescent="0.25"/>
  <cols>
    <col min="1" max="1" width="13" style="13" customWidth="1"/>
    <col min="2" max="2" width="10.140625" style="1" bestFit="1" customWidth="1"/>
    <col min="3" max="3" width="8.5703125" style="1" customWidth="1"/>
    <col min="4" max="4" width="61" style="1" customWidth="1"/>
    <col min="5" max="5" width="7.5703125" style="1" bestFit="1" customWidth="1"/>
    <col min="6" max="6" width="9.85546875" style="1" bestFit="1" customWidth="1"/>
    <col min="7" max="7" width="18.5703125" style="1" bestFit="1" customWidth="1"/>
    <col min="8" max="8" width="20" style="1" customWidth="1"/>
    <col min="9" max="9" width="16" style="1" bestFit="1" customWidth="1"/>
    <col min="10" max="10" width="17" style="1" customWidth="1"/>
    <col min="11" max="11" width="16.28515625" style="1" customWidth="1"/>
    <col min="12" max="12" width="18" style="8" customWidth="1"/>
    <col min="13" max="13" width="23.28515625" style="1" customWidth="1"/>
    <col min="14" max="14" width="7.5703125" style="1" customWidth="1"/>
    <col min="15" max="16384" width="9.140625" style="1"/>
  </cols>
  <sheetData>
    <row r="1" spans="1:15" ht="51.75" customHeight="1" thickBot="1" x14ac:dyDescent="0.3">
      <c r="A1" s="118"/>
      <c r="B1" s="119"/>
      <c r="C1" s="120"/>
      <c r="D1" s="115" t="s">
        <v>26</v>
      </c>
      <c r="E1" s="116"/>
      <c r="F1" s="116"/>
      <c r="G1" s="116"/>
      <c r="H1" s="116"/>
      <c r="I1" s="116"/>
      <c r="J1" s="116"/>
      <c r="K1" s="116"/>
      <c r="L1" s="116"/>
      <c r="M1" s="117"/>
    </row>
    <row r="2" spans="1:15" ht="3" customHeight="1" thickBot="1" x14ac:dyDescent="0.3">
      <c r="A2" s="121"/>
      <c r="B2" s="122"/>
      <c r="C2" s="123"/>
      <c r="D2" s="2"/>
      <c r="E2" s="2"/>
      <c r="F2" s="2"/>
      <c r="G2" s="2"/>
      <c r="H2" s="2"/>
      <c r="I2" s="2"/>
      <c r="J2" s="2"/>
      <c r="K2" s="2"/>
      <c r="L2" s="7"/>
      <c r="M2" s="3"/>
      <c r="N2" s="9"/>
    </row>
    <row r="3" spans="1:15" ht="43.5" customHeight="1" thickTop="1" thickBot="1" x14ac:dyDescent="0.3">
      <c r="A3" s="124"/>
      <c r="B3" s="125"/>
      <c r="C3" s="125"/>
      <c r="D3" s="127" t="s">
        <v>129</v>
      </c>
      <c r="E3" s="128"/>
      <c r="F3" s="128"/>
      <c r="G3" s="128"/>
      <c r="H3" s="128"/>
      <c r="I3" s="128"/>
      <c r="J3" s="128"/>
      <c r="K3" s="128"/>
      <c r="L3" s="128"/>
      <c r="M3" s="129"/>
      <c r="N3" s="9"/>
    </row>
    <row r="4" spans="1:15" ht="19.5" customHeight="1" x14ac:dyDescent="0.25">
      <c r="A4" s="132" t="s">
        <v>15</v>
      </c>
      <c r="B4" s="132"/>
      <c r="C4" s="132"/>
      <c r="D4" s="133"/>
      <c r="E4" s="133"/>
      <c r="F4" s="133"/>
      <c r="G4" s="133"/>
      <c r="H4" s="133"/>
      <c r="I4" s="133"/>
      <c r="K4" s="6" t="s">
        <v>15</v>
      </c>
      <c r="L4" s="131">
        <f>K68</f>
        <v>0</v>
      </c>
      <c r="M4" s="131"/>
      <c r="N4" s="10"/>
      <c r="O4" s="4"/>
    </row>
    <row r="5" spans="1:15" x14ac:dyDescent="0.25">
      <c r="A5" s="126" t="s">
        <v>14</v>
      </c>
      <c r="B5" s="126" t="s">
        <v>10</v>
      </c>
      <c r="C5" s="126" t="s">
        <v>0</v>
      </c>
      <c r="D5" s="126" t="s">
        <v>1</v>
      </c>
      <c r="E5" s="126" t="s">
        <v>2</v>
      </c>
      <c r="F5" s="126" t="s">
        <v>3</v>
      </c>
      <c r="G5" s="108" t="s">
        <v>6</v>
      </c>
      <c r="H5" s="108"/>
      <c r="I5" s="109" t="s">
        <v>8</v>
      </c>
      <c r="J5" s="109"/>
      <c r="K5" s="112" t="s">
        <v>16</v>
      </c>
      <c r="L5" s="112" t="s">
        <v>13</v>
      </c>
      <c r="M5" s="130" t="s">
        <v>12</v>
      </c>
      <c r="N5" s="9"/>
    </row>
    <row r="6" spans="1:15" ht="30" customHeight="1" x14ac:dyDescent="0.25">
      <c r="A6" s="126"/>
      <c r="B6" s="126"/>
      <c r="C6" s="126"/>
      <c r="D6" s="126"/>
      <c r="E6" s="126"/>
      <c r="F6" s="126"/>
      <c r="G6" s="52" t="s">
        <v>7</v>
      </c>
      <c r="H6" s="53" t="s">
        <v>5</v>
      </c>
      <c r="I6" s="54" t="s">
        <v>7</v>
      </c>
      <c r="J6" s="55" t="s">
        <v>5</v>
      </c>
      <c r="K6" s="112"/>
      <c r="L6" s="112"/>
      <c r="M6" s="130"/>
      <c r="N6" s="9"/>
    </row>
    <row r="7" spans="1:15" s="99" customFormat="1" ht="15" x14ac:dyDescent="0.25">
      <c r="A7" s="94"/>
      <c r="B7" s="94"/>
      <c r="C7" s="95" t="s">
        <v>4</v>
      </c>
      <c r="D7" s="96" t="s">
        <v>93</v>
      </c>
      <c r="E7" s="96"/>
      <c r="F7" s="96"/>
      <c r="G7" s="96"/>
      <c r="H7" s="96"/>
      <c r="I7" s="96"/>
      <c r="J7" s="96"/>
      <c r="K7" s="96"/>
      <c r="L7" s="96"/>
      <c r="M7" s="97">
        <f>SUM(M8,M10,M13,M20,M25,M34,M36)</f>
        <v>0</v>
      </c>
      <c r="N7" s="98"/>
    </row>
    <row r="8" spans="1:15" x14ac:dyDescent="0.25">
      <c r="A8" s="126"/>
      <c r="B8" s="126"/>
      <c r="C8" s="66" t="s">
        <v>18</v>
      </c>
      <c r="D8" s="67" t="s">
        <v>107</v>
      </c>
      <c r="E8" s="67"/>
      <c r="F8" s="67"/>
      <c r="G8" s="67"/>
      <c r="H8" s="67"/>
      <c r="I8" s="67"/>
      <c r="J8" s="67"/>
      <c r="K8" s="67"/>
      <c r="L8" s="67"/>
      <c r="M8" s="68">
        <f>SUM(M9:M9)</f>
        <v>0</v>
      </c>
      <c r="N8" s="9"/>
    </row>
    <row r="9" spans="1:15" s="5" customFormat="1" ht="40.5" outlineLevel="1" x14ac:dyDescent="0.25">
      <c r="A9" s="16" t="s">
        <v>25</v>
      </c>
      <c r="B9" s="16">
        <v>101</v>
      </c>
      <c r="C9" s="16" t="s">
        <v>30</v>
      </c>
      <c r="D9" s="19" t="s">
        <v>24</v>
      </c>
      <c r="E9" s="17" t="s">
        <v>9</v>
      </c>
      <c r="F9" s="33">
        <v>2.25</v>
      </c>
      <c r="G9" s="21"/>
      <c r="H9" s="22">
        <f>F9*G9</f>
        <v>0</v>
      </c>
      <c r="I9" s="22"/>
      <c r="J9" s="22">
        <f t="shared" ref="J9" si="0">I9*F9</f>
        <v>0</v>
      </c>
      <c r="K9" s="22">
        <f t="shared" ref="K9" si="1">G9+I9</f>
        <v>0</v>
      </c>
      <c r="L9" s="23">
        <f>(1+($G$69/100))*K9</f>
        <v>0</v>
      </c>
      <c r="M9" s="24">
        <f t="shared" ref="M9" si="2">L9*F9</f>
        <v>0</v>
      </c>
      <c r="N9" s="11"/>
    </row>
    <row r="10" spans="1:15" s="5" customFormat="1" outlineLevel="1" x14ac:dyDescent="0.25">
      <c r="A10" s="113"/>
      <c r="B10" s="114"/>
      <c r="C10" s="69" t="s">
        <v>27</v>
      </c>
      <c r="D10" s="70" t="s">
        <v>86</v>
      </c>
      <c r="E10" s="71"/>
      <c r="F10" s="71"/>
      <c r="G10" s="71"/>
      <c r="H10" s="71"/>
      <c r="I10" s="71"/>
      <c r="J10" s="71"/>
      <c r="K10" s="71"/>
      <c r="L10" s="71"/>
      <c r="M10" s="72">
        <f>SUM(M11:M12)</f>
        <v>0</v>
      </c>
      <c r="N10" s="11"/>
    </row>
    <row r="11" spans="1:15" s="5" customFormat="1" ht="54" outlineLevel="1" x14ac:dyDescent="0.25">
      <c r="A11" s="16" t="s">
        <v>11</v>
      </c>
      <c r="B11" s="27">
        <v>102666</v>
      </c>
      <c r="C11" s="16" t="s">
        <v>46</v>
      </c>
      <c r="D11" s="19" t="s">
        <v>42</v>
      </c>
      <c r="E11" s="17" t="s">
        <v>17</v>
      </c>
      <c r="F11" s="33">
        <v>70</v>
      </c>
      <c r="G11" s="21"/>
      <c r="H11" s="22">
        <f t="shared" ref="H11:H18" si="3">F11*G11</f>
        <v>0</v>
      </c>
      <c r="I11" s="21"/>
      <c r="J11" s="22">
        <f>I11*F11</f>
        <v>0</v>
      </c>
      <c r="K11" s="22">
        <f t="shared" ref="K11" si="4">G11+I11</f>
        <v>0</v>
      </c>
      <c r="L11" s="23">
        <f>(1+($G$69/100))*K11</f>
        <v>0</v>
      </c>
      <c r="M11" s="24">
        <f t="shared" ref="M11:M12" si="5">L11*F11</f>
        <v>0</v>
      </c>
      <c r="N11" s="11"/>
    </row>
    <row r="12" spans="1:15" s="5" customFormat="1" ht="40.5" outlineLevel="1" x14ac:dyDescent="0.25">
      <c r="A12" s="16" t="s">
        <v>11</v>
      </c>
      <c r="B12" s="18">
        <v>97897</v>
      </c>
      <c r="C12" s="16" t="s">
        <v>37</v>
      </c>
      <c r="D12" s="19" t="s">
        <v>23</v>
      </c>
      <c r="E12" s="17" t="s">
        <v>2</v>
      </c>
      <c r="F12" s="20">
        <v>1</v>
      </c>
      <c r="G12" s="21"/>
      <c r="H12" s="22">
        <f t="shared" si="3"/>
        <v>0</v>
      </c>
      <c r="I12" s="21"/>
      <c r="J12" s="22">
        <f t="shared" ref="J12" si="6">I12*F12</f>
        <v>0</v>
      </c>
      <c r="K12" s="22">
        <f>G12+I12</f>
        <v>0</v>
      </c>
      <c r="L12" s="23">
        <f>(1+($G$69/100))*K12</f>
        <v>0</v>
      </c>
      <c r="M12" s="24">
        <f t="shared" si="5"/>
        <v>0</v>
      </c>
      <c r="N12" s="11"/>
    </row>
    <row r="13" spans="1:15" s="5" customFormat="1" outlineLevel="1" x14ac:dyDescent="0.25">
      <c r="A13" s="110"/>
      <c r="B13" s="111"/>
      <c r="C13" s="62" t="s">
        <v>28</v>
      </c>
      <c r="D13" s="63" t="s">
        <v>48</v>
      </c>
      <c r="E13" s="64"/>
      <c r="F13" s="64"/>
      <c r="G13" s="64"/>
      <c r="H13" s="64"/>
      <c r="I13" s="64"/>
      <c r="J13" s="64"/>
      <c r="K13" s="64"/>
      <c r="L13" s="64"/>
      <c r="M13" s="65">
        <f>SUM(M14:M19)</f>
        <v>0</v>
      </c>
      <c r="N13" s="11"/>
    </row>
    <row r="14" spans="1:15" s="5" customFormat="1" ht="31.5" customHeight="1" outlineLevel="1" x14ac:dyDescent="0.25">
      <c r="A14" s="25" t="s">
        <v>25</v>
      </c>
      <c r="B14" s="25">
        <v>703</v>
      </c>
      <c r="C14" s="25" t="s">
        <v>31</v>
      </c>
      <c r="D14" s="19" t="s">
        <v>90</v>
      </c>
      <c r="E14" s="16" t="s">
        <v>9</v>
      </c>
      <c r="F14" s="16">
        <v>39.9</v>
      </c>
      <c r="G14" s="41"/>
      <c r="H14" s="22">
        <f t="shared" si="3"/>
        <v>0</v>
      </c>
      <c r="I14" s="41"/>
      <c r="J14" s="22">
        <f>I14*F14</f>
        <v>0</v>
      </c>
      <c r="K14" s="41">
        <f>G14+I14</f>
        <v>0</v>
      </c>
      <c r="L14" s="41">
        <f t="shared" ref="L14:L19" si="7">(1+($G$69/100))*K14</f>
        <v>0</v>
      </c>
      <c r="M14" s="24">
        <f>L14*F14</f>
        <v>0</v>
      </c>
      <c r="N14" s="11"/>
    </row>
    <row r="15" spans="1:15" s="5" customFormat="1" ht="27" outlineLevel="1" x14ac:dyDescent="0.25">
      <c r="A15" s="25" t="s">
        <v>11</v>
      </c>
      <c r="B15" s="25">
        <v>97644</v>
      </c>
      <c r="C15" s="25" t="s">
        <v>32</v>
      </c>
      <c r="D15" s="19" t="s">
        <v>69</v>
      </c>
      <c r="E15" s="16" t="s">
        <v>9</v>
      </c>
      <c r="F15" s="16">
        <v>16.45</v>
      </c>
      <c r="G15" s="41"/>
      <c r="H15" s="22">
        <f t="shared" si="3"/>
        <v>0</v>
      </c>
      <c r="I15" s="41"/>
      <c r="J15" s="22">
        <f>I15*F15</f>
        <v>0</v>
      </c>
      <c r="K15" s="41">
        <f>G15+I15</f>
        <v>0</v>
      </c>
      <c r="L15" s="41">
        <f t="shared" si="7"/>
        <v>0</v>
      </c>
      <c r="M15" s="24">
        <f>L15*F15</f>
        <v>0</v>
      </c>
      <c r="N15" s="11"/>
    </row>
    <row r="16" spans="1:15" ht="67.5" x14ac:dyDescent="0.25">
      <c r="A16" s="16" t="s">
        <v>20</v>
      </c>
      <c r="B16" s="18" t="s">
        <v>38</v>
      </c>
      <c r="C16" s="25" t="s">
        <v>89</v>
      </c>
      <c r="D16" s="19" t="s">
        <v>94</v>
      </c>
      <c r="E16" s="17" t="s">
        <v>2</v>
      </c>
      <c r="F16" s="20">
        <v>1</v>
      </c>
      <c r="G16" s="21"/>
      <c r="H16" s="22">
        <f t="shared" si="3"/>
        <v>0</v>
      </c>
      <c r="I16" s="21"/>
      <c r="J16" s="22">
        <f t="shared" ref="J16:J18" si="8">I16*F16</f>
        <v>0</v>
      </c>
      <c r="K16" s="41">
        <f t="shared" ref="K16:K19" si="9">G16+I16</f>
        <v>0</v>
      </c>
      <c r="L16" s="23">
        <f t="shared" si="7"/>
        <v>0</v>
      </c>
      <c r="M16" s="24">
        <f>L16*F16</f>
        <v>0</v>
      </c>
      <c r="N16" s="9"/>
    </row>
    <row r="17" spans="1:16" ht="40.5" outlineLevel="1" x14ac:dyDescent="0.25">
      <c r="A17" s="16" t="s">
        <v>20</v>
      </c>
      <c r="B17" s="18" t="s">
        <v>38</v>
      </c>
      <c r="C17" s="25" t="s">
        <v>47</v>
      </c>
      <c r="D17" s="19" t="s">
        <v>95</v>
      </c>
      <c r="E17" s="17" t="s">
        <v>2</v>
      </c>
      <c r="F17" s="20">
        <v>3</v>
      </c>
      <c r="G17" s="21"/>
      <c r="H17" s="22">
        <f t="shared" si="3"/>
        <v>0</v>
      </c>
      <c r="I17" s="21"/>
      <c r="J17" s="22">
        <f t="shared" si="8"/>
        <v>0</v>
      </c>
      <c r="K17" s="41">
        <f t="shared" si="9"/>
        <v>0</v>
      </c>
      <c r="L17" s="23">
        <f t="shared" si="7"/>
        <v>0</v>
      </c>
      <c r="M17" s="24">
        <f>L17*F17</f>
        <v>0</v>
      </c>
      <c r="N17" s="9"/>
    </row>
    <row r="18" spans="1:16" ht="81" outlineLevel="1" x14ac:dyDescent="0.25">
      <c r="A18" s="16" t="s">
        <v>20</v>
      </c>
      <c r="B18" s="18" t="s">
        <v>38</v>
      </c>
      <c r="C18" s="25" t="s">
        <v>84</v>
      </c>
      <c r="D18" s="19" t="s">
        <v>96</v>
      </c>
      <c r="E18" s="17" t="s">
        <v>2</v>
      </c>
      <c r="F18" s="20">
        <v>14</v>
      </c>
      <c r="G18" s="21"/>
      <c r="H18" s="22">
        <f t="shared" si="3"/>
        <v>0</v>
      </c>
      <c r="I18" s="21"/>
      <c r="J18" s="22">
        <f t="shared" si="8"/>
        <v>0</v>
      </c>
      <c r="K18" s="41">
        <f t="shared" si="9"/>
        <v>0</v>
      </c>
      <c r="L18" s="23">
        <f t="shared" si="7"/>
        <v>0</v>
      </c>
      <c r="M18" s="24">
        <f t="shared" ref="M18" si="10">L18*F18</f>
        <v>0</v>
      </c>
      <c r="N18" s="9"/>
    </row>
    <row r="19" spans="1:16" s="15" customFormat="1" ht="47.25" customHeight="1" outlineLevel="2" x14ac:dyDescent="0.25">
      <c r="A19" s="25" t="s">
        <v>11</v>
      </c>
      <c r="B19" s="25">
        <v>91338</v>
      </c>
      <c r="C19" s="25" t="s">
        <v>91</v>
      </c>
      <c r="D19" s="19" t="s">
        <v>85</v>
      </c>
      <c r="E19" s="36" t="s">
        <v>9</v>
      </c>
      <c r="F19" s="40">
        <v>5.04</v>
      </c>
      <c r="G19" s="35"/>
      <c r="H19" s="22">
        <f>F19*G19</f>
        <v>0</v>
      </c>
      <c r="I19" s="35"/>
      <c r="J19" s="22">
        <f>I19*F19</f>
        <v>0</v>
      </c>
      <c r="K19" s="41">
        <f t="shared" si="9"/>
        <v>0</v>
      </c>
      <c r="L19" s="23">
        <f t="shared" si="7"/>
        <v>0</v>
      </c>
      <c r="M19" s="24">
        <f>L19*F19</f>
        <v>0</v>
      </c>
      <c r="N19" s="14"/>
    </row>
    <row r="20" spans="1:16" s="15" customFormat="1" outlineLevel="2" x14ac:dyDescent="0.25">
      <c r="A20" s="110"/>
      <c r="B20" s="111"/>
      <c r="C20" s="62" t="s">
        <v>29</v>
      </c>
      <c r="D20" s="63" t="s">
        <v>74</v>
      </c>
      <c r="E20" s="64"/>
      <c r="F20" s="64"/>
      <c r="G20" s="64"/>
      <c r="H20" s="64"/>
      <c r="I20" s="64"/>
      <c r="J20" s="64"/>
      <c r="K20" s="64"/>
      <c r="L20" s="64"/>
      <c r="M20" s="73">
        <f>SUM(M21:M24)</f>
        <v>0</v>
      </c>
      <c r="N20" s="14"/>
    </row>
    <row r="21" spans="1:16" s="15" customFormat="1" ht="54.75" customHeight="1" outlineLevel="2" x14ac:dyDescent="0.2">
      <c r="A21" s="16" t="s">
        <v>11</v>
      </c>
      <c r="B21" s="34">
        <v>97647</v>
      </c>
      <c r="C21" s="16" t="s">
        <v>33</v>
      </c>
      <c r="D21" s="26" t="s">
        <v>41</v>
      </c>
      <c r="E21" s="17" t="s">
        <v>9</v>
      </c>
      <c r="F21" s="20">
        <v>67.099999999999994</v>
      </c>
      <c r="G21" s="21"/>
      <c r="H21" s="22">
        <f>F21*G21</f>
        <v>0</v>
      </c>
      <c r="I21" s="21"/>
      <c r="J21" s="22">
        <f>I21*F21</f>
        <v>0</v>
      </c>
      <c r="K21" s="22">
        <f t="shared" ref="K21:K22" si="11">G21+I21</f>
        <v>0</v>
      </c>
      <c r="L21" s="23">
        <f>(1+($G$69/100))*K21</f>
        <v>0</v>
      </c>
      <c r="M21" s="24">
        <f>L21*F21</f>
        <v>0</v>
      </c>
      <c r="N21" s="14"/>
    </row>
    <row r="22" spans="1:16" s="15" customFormat="1" ht="65.25" customHeight="1" outlineLevel="2" x14ac:dyDescent="0.25">
      <c r="A22" s="16" t="s">
        <v>11</v>
      </c>
      <c r="B22" s="34">
        <v>94210</v>
      </c>
      <c r="C22" s="16" t="s">
        <v>34</v>
      </c>
      <c r="D22" s="19" t="s">
        <v>40</v>
      </c>
      <c r="E22" s="17" t="s">
        <v>9</v>
      </c>
      <c r="F22" s="20">
        <v>67.099999999999994</v>
      </c>
      <c r="G22" s="21"/>
      <c r="H22" s="22">
        <f>F22*G22</f>
        <v>0</v>
      </c>
      <c r="I22" s="21"/>
      <c r="J22" s="22">
        <f>I22*F22</f>
        <v>0</v>
      </c>
      <c r="K22" s="22">
        <f t="shared" si="11"/>
        <v>0</v>
      </c>
      <c r="L22" s="23">
        <f>(1+($G$69/100))*K22</f>
        <v>0</v>
      </c>
      <c r="M22" s="24">
        <f>L22*F22</f>
        <v>0</v>
      </c>
      <c r="N22" s="14"/>
      <c r="P22" s="15">
        <f>8347/365</f>
        <v>22.86849315068493</v>
      </c>
    </row>
    <row r="23" spans="1:16" s="15" customFormat="1" ht="40.5" customHeight="1" outlineLevel="2" x14ac:dyDescent="0.25">
      <c r="A23" s="16" t="s">
        <v>11</v>
      </c>
      <c r="B23" s="34">
        <v>94228</v>
      </c>
      <c r="C23" s="16" t="s">
        <v>35</v>
      </c>
      <c r="D23" s="42" t="s">
        <v>39</v>
      </c>
      <c r="E23" s="17" t="s">
        <v>17</v>
      </c>
      <c r="F23" s="20">
        <v>37.5</v>
      </c>
      <c r="G23" s="21"/>
      <c r="H23" s="22">
        <f>F23*G23</f>
        <v>0</v>
      </c>
      <c r="I23" s="21"/>
      <c r="J23" s="22">
        <f>I23*F23</f>
        <v>0</v>
      </c>
      <c r="K23" s="22">
        <f t="shared" ref="K23:K24" si="12">G23+I23</f>
        <v>0</v>
      </c>
      <c r="L23" s="23">
        <f>(1+($G$69/100))*K23</f>
        <v>0</v>
      </c>
      <c r="M23" s="24">
        <f>L23*F23</f>
        <v>0</v>
      </c>
      <c r="N23" s="14"/>
    </row>
    <row r="24" spans="1:16" s="15" customFormat="1" ht="72" customHeight="1" outlineLevel="2" x14ac:dyDescent="0.25">
      <c r="A24" s="16" t="s">
        <v>11</v>
      </c>
      <c r="B24" s="34">
        <v>91790</v>
      </c>
      <c r="C24" s="16" t="s">
        <v>111</v>
      </c>
      <c r="D24" s="93" t="s">
        <v>110</v>
      </c>
      <c r="E24" s="17" t="s">
        <v>17</v>
      </c>
      <c r="F24" s="20">
        <v>39</v>
      </c>
      <c r="G24" s="21"/>
      <c r="H24" s="22">
        <f>F24*G24</f>
        <v>0</v>
      </c>
      <c r="I24" s="21"/>
      <c r="J24" s="22">
        <f>I24*F24</f>
        <v>0</v>
      </c>
      <c r="K24" s="22">
        <f t="shared" si="12"/>
        <v>0</v>
      </c>
      <c r="L24" s="23">
        <f>(1+($G$69/100))*K24</f>
        <v>0</v>
      </c>
      <c r="M24" s="24">
        <f>L24*F24</f>
        <v>0</v>
      </c>
      <c r="N24" s="14"/>
    </row>
    <row r="25" spans="1:16" s="15" customFormat="1" outlineLevel="2" x14ac:dyDescent="0.25">
      <c r="A25" s="103" t="s">
        <v>75</v>
      </c>
      <c r="B25" s="104"/>
      <c r="C25" s="105"/>
      <c r="D25" s="156" t="s">
        <v>87</v>
      </c>
      <c r="E25" s="157"/>
      <c r="F25" s="157"/>
      <c r="G25" s="157"/>
      <c r="H25" s="157"/>
      <c r="I25" s="157"/>
      <c r="J25" s="157"/>
      <c r="K25" s="157"/>
      <c r="L25" s="158"/>
      <c r="M25" s="65">
        <f>SUM(M26:M33)</f>
        <v>0</v>
      </c>
      <c r="N25" s="14"/>
    </row>
    <row r="26" spans="1:16" s="15" customFormat="1" ht="27" outlineLevel="2" x14ac:dyDescent="0.25">
      <c r="A26" s="25" t="s">
        <v>70</v>
      </c>
      <c r="B26" s="25" t="s">
        <v>38</v>
      </c>
      <c r="C26" s="25" t="s">
        <v>76</v>
      </c>
      <c r="D26" s="30" t="s">
        <v>88</v>
      </c>
      <c r="E26" s="36" t="s">
        <v>2</v>
      </c>
      <c r="F26" s="40">
        <v>2</v>
      </c>
      <c r="G26" s="35"/>
      <c r="H26" s="22">
        <f t="shared" ref="H26:H30" si="13">F26*G26</f>
        <v>0</v>
      </c>
      <c r="I26" s="35"/>
      <c r="J26" s="22">
        <f t="shared" ref="J26:J30" si="14">I26*F26</f>
        <v>0</v>
      </c>
      <c r="K26" s="22">
        <f t="shared" ref="K26:K30" si="15">G26+I26</f>
        <v>0</v>
      </c>
      <c r="L26" s="23">
        <f t="shared" ref="L26:L33" si="16">(1+($G$69/100))*K26</f>
        <v>0</v>
      </c>
      <c r="M26" s="24">
        <f t="shared" ref="M26:M30" si="17">L26*F26</f>
        <v>0</v>
      </c>
      <c r="N26" s="14"/>
    </row>
    <row r="27" spans="1:16" s="15" customFormat="1" ht="67.5" outlineLevel="2" x14ac:dyDescent="0.25">
      <c r="A27" s="25" t="s">
        <v>11</v>
      </c>
      <c r="B27" s="25">
        <v>93396</v>
      </c>
      <c r="C27" s="25" t="s">
        <v>108</v>
      </c>
      <c r="D27" s="30" t="s">
        <v>63</v>
      </c>
      <c r="E27" s="36" t="s">
        <v>2</v>
      </c>
      <c r="F27" s="40">
        <v>4</v>
      </c>
      <c r="G27" s="38"/>
      <c r="H27" s="22">
        <f t="shared" si="13"/>
        <v>0</v>
      </c>
      <c r="I27" s="35"/>
      <c r="J27" s="22">
        <f t="shared" si="14"/>
        <v>0</v>
      </c>
      <c r="K27" s="22">
        <f t="shared" si="15"/>
        <v>0</v>
      </c>
      <c r="L27" s="23">
        <f t="shared" si="16"/>
        <v>0</v>
      </c>
      <c r="M27" s="24">
        <f t="shared" si="17"/>
        <v>0</v>
      </c>
      <c r="N27" s="14"/>
    </row>
    <row r="28" spans="1:16" s="15" customFormat="1" ht="27" outlineLevel="2" x14ac:dyDescent="0.25">
      <c r="A28" s="25" t="s">
        <v>11</v>
      </c>
      <c r="B28" s="16">
        <v>97663</v>
      </c>
      <c r="C28" s="25" t="s">
        <v>112</v>
      </c>
      <c r="D28" s="30" t="s">
        <v>99</v>
      </c>
      <c r="E28" s="16" t="s">
        <v>2</v>
      </c>
      <c r="F28" s="51">
        <v>10</v>
      </c>
      <c r="G28" s="41"/>
      <c r="H28" s="22">
        <f t="shared" si="13"/>
        <v>0</v>
      </c>
      <c r="I28" s="41"/>
      <c r="J28" s="22">
        <f t="shared" si="14"/>
        <v>0</v>
      </c>
      <c r="K28" s="22">
        <f t="shared" si="15"/>
        <v>0</v>
      </c>
      <c r="L28" s="23">
        <f t="shared" si="16"/>
        <v>0</v>
      </c>
      <c r="M28" s="24">
        <f t="shared" si="17"/>
        <v>0</v>
      </c>
      <c r="N28" s="14"/>
    </row>
    <row r="29" spans="1:16" s="15" customFormat="1" ht="27" outlineLevel="2" x14ac:dyDescent="0.25">
      <c r="A29" s="25" t="s">
        <v>11</v>
      </c>
      <c r="B29" s="25">
        <v>86888</v>
      </c>
      <c r="C29" s="25" t="s">
        <v>113</v>
      </c>
      <c r="D29" s="30" t="s">
        <v>62</v>
      </c>
      <c r="E29" s="36" t="s">
        <v>2</v>
      </c>
      <c r="F29" s="40">
        <v>9</v>
      </c>
      <c r="G29" s="35"/>
      <c r="H29" s="22">
        <f t="shared" si="13"/>
        <v>0</v>
      </c>
      <c r="I29" s="35"/>
      <c r="J29" s="22">
        <f t="shared" si="14"/>
        <v>0</v>
      </c>
      <c r="K29" s="22">
        <f t="shared" si="15"/>
        <v>0</v>
      </c>
      <c r="L29" s="23">
        <f t="shared" si="16"/>
        <v>0</v>
      </c>
      <c r="M29" s="24">
        <f t="shared" si="17"/>
        <v>0</v>
      </c>
      <c r="N29" s="14"/>
    </row>
    <row r="30" spans="1:16" s="15" customFormat="1" ht="27" outlineLevel="2" x14ac:dyDescent="0.25">
      <c r="A30" s="39" t="s">
        <v>11</v>
      </c>
      <c r="B30" s="25">
        <v>95544</v>
      </c>
      <c r="C30" s="25" t="s">
        <v>114</v>
      </c>
      <c r="D30" s="30" t="s">
        <v>65</v>
      </c>
      <c r="E30" s="36" t="s">
        <v>2</v>
      </c>
      <c r="F30" s="40">
        <v>4</v>
      </c>
      <c r="G30" s="35"/>
      <c r="H30" s="22">
        <f t="shared" si="13"/>
        <v>0</v>
      </c>
      <c r="I30" s="35"/>
      <c r="J30" s="22">
        <f t="shared" si="14"/>
        <v>0</v>
      </c>
      <c r="K30" s="22">
        <f t="shared" si="15"/>
        <v>0</v>
      </c>
      <c r="L30" s="23">
        <f t="shared" si="16"/>
        <v>0</v>
      </c>
      <c r="M30" s="24">
        <f t="shared" si="17"/>
        <v>0</v>
      </c>
      <c r="N30" s="14"/>
    </row>
    <row r="31" spans="1:16" s="15" customFormat="1" ht="47.25" customHeight="1" outlineLevel="2" x14ac:dyDescent="0.25">
      <c r="A31" s="39" t="s">
        <v>11</v>
      </c>
      <c r="B31" s="25">
        <v>95547</v>
      </c>
      <c r="C31" s="25" t="s">
        <v>115</v>
      </c>
      <c r="D31" s="30" t="s">
        <v>66</v>
      </c>
      <c r="E31" s="36" t="s">
        <v>2</v>
      </c>
      <c r="F31" s="40">
        <v>4</v>
      </c>
      <c r="G31" s="35"/>
      <c r="H31" s="22">
        <f t="shared" ref="H31:H33" si="18">F31*G31</f>
        <v>0</v>
      </c>
      <c r="I31" s="35"/>
      <c r="J31" s="22">
        <f t="shared" ref="J31:J33" si="19">I31*F31</f>
        <v>0</v>
      </c>
      <c r="K31" s="22">
        <f t="shared" ref="K31:K33" si="20">G31+I31</f>
        <v>0</v>
      </c>
      <c r="L31" s="23">
        <f t="shared" si="16"/>
        <v>0</v>
      </c>
      <c r="M31" s="24">
        <f t="shared" ref="M31:M33" si="21">L31*F31</f>
        <v>0</v>
      </c>
      <c r="N31" s="14"/>
    </row>
    <row r="32" spans="1:16" s="15" customFormat="1" ht="40.5" outlineLevel="2" x14ac:dyDescent="0.25">
      <c r="A32" s="16" t="s">
        <v>11</v>
      </c>
      <c r="B32" s="18">
        <v>87894</v>
      </c>
      <c r="C32" s="25" t="s">
        <v>116</v>
      </c>
      <c r="D32" s="19" t="s">
        <v>98</v>
      </c>
      <c r="E32" s="17" t="s">
        <v>9</v>
      </c>
      <c r="F32" s="20">
        <v>11.02</v>
      </c>
      <c r="G32" s="21"/>
      <c r="H32" s="22">
        <f t="shared" si="18"/>
        <v>0</v>
      </c>
      <c r="I32" s="21"/>
      <c r="J32" s="22">
        <f t="shared" si="19"/>
        <v>0</v>
      </c>
      <c r="K32" s="22">
        <f t="shared" si="20"/>
        <v>0</v>
      </c>
      <c r="L32" s="23">
        <f t="shared" si="16"/>
        <v>0</v>
      </c>
      <c r="M32" s="24">
        <f t="shared" si="21"/>
        <v>0</v>
      </c>
      <c r="N32" s="14"/>
    </row>
    <row r="33" spans="1:14" s="15" customFormat="1" ht="54" outlineLevel="2" x14ac:dyDescent="0.25">
      <c r="A33" s="16" t="s">
        <v>11</v>
      </c>
      <c r="B33" s="18">
        <v>87794</v>
      </c>
      <c r="C33" s="25" t="s">
        <v>117</v>
      </c>
      <c r="D33" s="19" t="s">
        <v>97</v>
      </c>
      <c r="E33" s="17" t="s">
        <v>9</v>
      </c>
      <c r="F33" s="20">
        <v>11.02</v>
      </c>
      <c r="G33" s="21"/>
      <c r="H33" s="22">
        <f t="shared" si="18"/>
        <v>0</v>
      </c>
      <c r="I33" s="21"/>
      <c r="J33" s="22">
        <f t="shared" si="19"/>
        <v>0</v>
      </c>
      <c r="K33" s="22">
        <f t="shared" si="20"/>
        <v>0</v>
      </c>
      <c r="L33" s="23">
        <f t="shared" si="16"/>
        <v>0</v>
      </c>
      <c r="M33" s="24">
        <f t="shared" si="21"/>
        <v>0</v>
      </c>
      <c r="N33" s="14"/>
    </row>
    <row r="34" spans="1:14" s="15" customFormat="1" x14ac:dyDescent="0.25">
      <c r="A34" s="103" t="s">
        <v>77</v>
      </c>
      <c r="B34" s="104"/>
      <c r="C34" s="105"/>
      <c r="D34" s="156" t="s">
        <v>60</v>
      </c>
      <c r="E34" s="157"/>
      <c r="F34" s="157"/>
      <c r="G34" s="157"/>
      <c r="H34" s="157"/>
      <c r="I34" s="157"/>
      <c r="J34" s="157"/>
      <c r="K34" s="157"/>
      <c r="L34" s="158"/>
      <c r="M34" s="65">
        <f>SUM(M35)</f>
        <v>0</v>
      </c>
    </row>
    <row r="35" spans="1:14" s="15" customFormat="1" ht="30.75" customHeight="1" outlineLevel="2" x14ac:dyDescent="0.25">
      <c r="A35" s="16" t="s">
        <v>20</v>
      </c>
      <c r="B35" s="27" t="s">
        <v>38</v>
      </c>
      <c r="C35" s="16" t="s">
        <v>78</v>
      </c>
      <c r="D35" s="19" t="s">
        <v>100</v>
      </c>
      <c r="E35" s="17" t="s">
        <v>9</v>
      </c>
      <c r="F35" s="20">
        <v>74.739999999999995</v>
      </c>
      <c r="G35" s="21"/>
      <c r="H35" s="22">
        <f t="shared" ref="H35" si="22">F35*G35</f>
        <v>0</v>
      </c>
      <c r="I35" s="21"/>
      <c r="J35" s="22">
        <f t="shared" ref="J35" si="23">I35*F35</f>
        <v>0</v>
      </c>
      <c r="K35" s="22">
        <f t="shared" ref="K35" si="24">G35+I35</f>
        <v>0</v>
      </c>
      <c r="L35" s="37">
        <f>(1+($G$69/100))*K35</f>
        <v>0</v>
      </c>
      <c r="M35" s="24">
        <f t="shared" ref="M35" si="25">L35*F35</f>
        <v>0</v>
      </c>
      <c r="N35" s="14"/>
    </row>
    <row r="36" spans="1:14" s="15" customFormat="1" outlineLevel="1" x14ac:dyDescent="0.25">
      <c r="A36" s="74"/>
      <c r="B36" s="75"/>
      <c r="C36" s="69" t="s">
        <v>79</v>
      </c>
      <c r="D36" s="70" t="s">
        <v>36</v>
      </c>
      <c r="E36" s="71"/>
      <c r="F36" s="71"/>
      <c r="G36" s="71"/>
      <c r="H36" s="71"/>
      <c r="I36" s="71"/>
      <c r="J36" s="71"/>
      <c r="K36" s="71"/>
      <c r="L36" s="71"/>
      <c r="M36" s="65">
        <f>SUM(M37)</f>
        <v>0</v>
      </c>
      <c r="N36" s="14"/>
    </row>
    <row r="37" spans="1:14" s="15" customFormat="1" outlineLevel="1" x14ac:dyDescent="0.25">
      <c r="A37" s="16" t="s">
        <v>25</v>
      </c>
      <c r="B37" s="18">
        <v>801</v>
      </c>
      <c r="C37" s="16" t="s">
        <v>80</v>
      </c>
      <c r="D37" s="19" t="s">
        <v>22</v>
      </c>
      <c r="E37" s="17" t="s">
        <v>9</v>
      </c>
      <c r="F37" s="33">
        <v>763.29</v>
      </c>
      <c r="G37" s="21"/>
      <c r="H37" s="22">
        <f>F37*G37</f>
        <v>0</v>
      </c>
      <c r="I37" s="21"/>
      <c r="J37" s="22">
        <f>I37*F37</f>
        <v>0</v>
      </c>
      <c r="K37" s="22">
        <f>G37+I37</f>
        <v>0</v>
      </c>
      <c r="L37" s="23">
        <f>(1+($G$69/100))*K37</f>
        <v>0</v>
      </c>
      <c r="M37" s="24">
        <f>L37*F37</f>
        <v>0</v>
      </c>
      <c r="N37" s="14"/>
    </row>
    <row r="38" spans="1:14" s="102" customFormat="1" ht="15" outlineLevel="1" x14ac:dyDescent="0.25">
      <c r="A38" s="94"/>
      <c r="B38" s="94"/>
      <c r="C38" s="95" t="s">
        <v>44</v>
      </c>
      <c r="D38" s="96" t="s">
        <v>49</v>
      </c>
      <c r="E38" s="96"/>
      <c r="F38" s="96"/>
      <c r="G38" s="96"/>
      <c r="H38" s="96"/>
      <c r="I38" s="96"/>
      <c r="J38" s="96"/>
      <c r="K38" s="96"/>
      <c r="L38" s="96"/>
      <c r="M38" s="100">
        <f>SUM(M39,M41,M45,M47,M56,M59,M61,M64,M65)</f>
        <v>0</v>
      </c>
      <c r="N38" s="101"/>
    </row>
    <row r="39" spans="1:14" s="15" customFormat="1" outlineLevel="1" x14ac:dyDescent="0.25">
      <c r="A39" s="126"/>
      <c r="B39" s="126"/>
      <c r="C39" s="66" t="s">
        <v>45</v>
      </c>
      <c r="D39" s="67" t="s">
        <v>107</v>
      </c>
      <c r="E39" s="67"/>
      <c r="F39" s="67"/>
      <c r="G39" s="67"/>
      <c r="H39" s="67"/>
      <c r="I39" s="67"/>
      <c r="J39" s="67"/>
      <c r="K39" s="67"/>
      <c r="L39" s="67"/>
      <c r="M39" s="68">
        <f>SUM(M40:M40)</f>
        <v>0</v>
      </c>
      <c r="N39" s="14"/>
    </row>
    <row r="40" spans="1:14" s="15" customFormat="1" ht="40.5" outlineLevel="1" x14ac:dyDescent="0.25">
      <c r="A40" s="16" t="s">
        <v>25</v>
      </c>
      <c r="B40" s="16">
        <v>101</v>
      </c>
      <c r="C40" s="16" t="s">
        <v>52</v>
      </c>
      <c r="D40" s="19" t="s">
        <v>24</v>
      </c>
      <c r="E40" s="17" t="s">
        <v>9</v>
      </c>
      <c r="F40" s="33">
        <v>2.25</v>
      </c>
      <c r="G40" s="21"/>
      <c r="H40" s="22">
        <f>F40*G40</f>
        <v>0</v>
      </c>
      <c r="I40" s="22"/>
      <c r="J40" s="22">
        <f t="shared" ref="J40" si="26">I40*F40</f>
        <v>0</v>
      </c>
      <c r="K40" s="22">
        <f t="shared" ref="K40" si="27">G40+I40</f>
        <v>0</v>
      </c>
      <c r="L40" s="23">
        <f>(1+($G$69/100))*K40</f>
        <v>0</v>
      </c>
      <c r="M40" s="24">
        <f t="shared" ref="M40" si="28">L40*F40</f>
        <v>0</v>
      </c>
      <c r="N40" s="14"/>
    </row>
    <row r="41" spans="1:14" s="15" customFormat="1" outlineLevel="1" x14ac:dyDescent="0.25">
      <c r="A41" s="106"/>
      <c r="B41" s="107"/>
      <c r="C41" s="76" t="s">
        <v>50</v>
      </c>
      <c r="D41" s="77" t="s">
        <v>53</v>
      </c>
      <c r="E41" s="159"/>
      <c r="F41" s="159"/>
      <c r="G41" s="159"/>
      <c r="H41" s="159"/>
      <c r="I41" s="159"/>
      <c r="J41" s="159"/>
      <c r="K41" s="159"/>
      <c r="L41" s="160"/>
      <c r="M41" s="78">
        <f>SUM(M42:M44)</f>
        <v>0</v>
      </c>
      <c r="N41" s="14"/>
    </row>
    <row r="42" spans="1:14" s="15" customFormat="1" ht="74.25" customHeight="1" outlineLevel="1" x14ac:dyDescent="0.25">
      <c r="A42" s="59" t="s">
        <v>11</v>
      </c>
      <c r="B42" s="59">
        <v>87504</v>
      </c>
      <c r="C42" s="56" t="s">
        <v>51</v>
      </c>
      <c r="D42" s="19" t="s">
        <v>101</v>
      </c>
      <c r="E42" s="57" t="s">
        <v>9</v>
      </c>
      <c r="F42" s="60">
        <v>0.6</v>
      </c>
      <c r="G42" s="61"/>
      <c r="H42" s="22">
        <f t="shared" ref="H42:H44" si="29">F42*G42</f>
        <v>0</v>
      </c>
      <c r="I42" s="58"/>
      <c r="J42" s="22">
        <f t="shared" ref="J42:J44" si="30">I42*F42</f>
        <v>0</v>
      </c>
      <c r="K42" s="22">
        <f t="shared" ref="K42:K44" si="31">G42+I42</f>
        <v>0</v>
      </c>
      <c r="L42" s="23">
        <f>(1+($G$69/100))*K42</f>
        <v>0</v>
      </c>
      <c r="M42" s="24">
        <f t="shared" ref="M42:M44" si="32">L42*F42</f>
        <v>0</v>
      </c>
      <c r="N42" s="14"/>
    </row>
    <row r="43" spans="1:14" s="15" customFormat="1" ht="60.75" customHeight="1" outlineLevel="1" x14ac:dyDescent="0.25">
      <c r="A43" s="16" t="s">
        <v>11</v>
      </c>
      <c r="B43" s="18">
        <v>87894</v>
      </c>
      <c r="C43" s="56" t="s">
        <v>54</v>
      </c>
      <c r="D43" s="19" t="s">
        <v>102</v>
      </c>
      <c r="E43" s="17" t="s">
        <v>9</v>
      </c>
      <c r="F43" s="20">
        <v>13.85</v>
      </c>
      <c r="G43" s="21"/>
      <c r="H43" s="22">
        <f t="shared" si="29"/>
        <v>0</v>
      </c>
      <c r="I43" s="21"/>
      <c r="J43" s="22">
        <f t="shared" si="30"/>
        <v>0</v>
      </c>
      <c r="K43" s="22">
        <f t="shared" si="31"/>
        <v>0</v>
      </c>
      <c r="L43" s="23">
        <f>(1+($G$69/100))*K43</f>
        <v>0</v>
      </c>
      <c r="M43" s="24">
        <f t="shared" si="32"/>
        <v>0</v>
      </c>
      <c r="N43" s="14"/>
    </row>
    <row r="44" spans="1:14" s="15" customFormat="1" ht="54.75" customHeight="1" outlineLevel="1" x14ac:dyDescent="0.25">
      <c r="A44" s="16" t="s">
        <v>11</v>
      </c>
      <c r="B44" s="18">
        <v>87794</v>
      </c>
      <c r="C44" s="56" t="s">
        <v>55</v>
      </c>
      <c r="D44" s="19" t="s">
        <v>92</v>
      </c>
      <c r="E44" s="17" t="s">
        <v>9</v>
      </c>
      <c r="F44" s="20">
        <v>13.85</v>
      </c>
      <c r="G44" s="21"/>
      <c r="H44" s="22">
        <f t="shared" si="29"/>
        <v>0</v>
      </c>
      <c r="I44" s="21"/>
      <c r="J44" s="22">
        <f t="shared" si="30"/>
        <v>0</v>
      </c>
      <c r="K44" s="22">
        <f t="shared" si="31"/>
        <v>0</v>
      </c>
      <c r="L44" s="23">
        <f>(1+($G$69/100))*K44</f>
        <v>0</v>
      </c>
      <c r="M44" s="24">
        <f t="shared" si="32"/>
        <v>0</v>
      </c>
      <c r="N44" s="14"/>
    </row>
    <row r="45" spans="1:14" s="15" customFormat="1" outlineLevel="1" x14ac:dyDescent="0.25">
      <c r="A45" s="103" t="s">
        <v>56</v>
      </c>
      <c r="B45" s="104"/>
      <c r="C45" s="105"/>
      <c r="D45" s="79" t="s">
        <v>60</v>
      </c>
      <c r="E45" s="80"/>
      <c r="F45" s="81"/>
      <c r="G45" s="82"/>
      <c r="H45" s="83"/>
      <c r="I45" s="82"/>
      <c r="J45" s="83"/>
      <c r="K45" s="83"/>
      <c r="L45" s="84"/>
      <c r="M45" s="65">
        <f>SUM(M46)</f>
        <v>0</v>
      </c>
      <c r="N45" s="14"/>
    </row>
    <row r="46" spans="1:14" s="15" customFormat="1" ht="27" outlineLevel="1" x14ac:dyDescent="0.25">
      <c r="A46" s="16" t="s">
        <v>20</v>
      </c>
      <c r="B46" s="27" t="s">
        <v>38</v>
      </c>
      <c r="C46" s="16" t="s">
        <v>57</v>
      </c>
      <c r="D46" s="19" t="s">
        <v>43</v>
      </c>
      <c r="E46" s="17" t="s">
        <v>9</v>
      </c>
      <c r="F46" s="20">
        <v>76.3</v>
      </c>
      <c r="G46" s="21"/>
      <c r="H46" s="22">
        <f t="shared" ref="H46:H60" si="33">F46*G46</f>
        <v>0</v>
      </c>
      <c r="I46" s="21"/>
      <c r="J46" s="22">
        <f t="shared" ref="J46:J60" si="34">I46*F46</f>
        <v>0</v>
      </c>
      <c r="K46" s="22">
        <f t="shared" ref="K46:K60" si="35">G46+I46</f>
        <v>0</v>
      </c>
      <c r="L46" s="23">
        <f>(1+($G$69/100))*K46</f>
        <v>0</v>
      </c>
      <c r="M46" s="24">
        <f t="shared" ref="M46:M60" si="36">L46*F46</f>
        <v>0</v>
      </c>
      <c r="N46" s="14"/>
    </row>
    <row r="47" spans="1:14" s="15" customFormat="1" outlineLevel="1" x14ac:dyDescent="0.25">
      <c r="A47" s="149" t="s">
        <v>58</v>
      </c>
      <c r="B47" s="150"/>
      <c r="C47" s="151"/>
      <c r="D47" s="85" t="s">
        <v>59</v>
      </c>
      <c r="E47" s="86"/>
      <c r="F47" s="87"/>
      <c r="G47" s="88"/>
      <c r="H47" s="89"/>
      <c r="I47" s="88"/>
      <c r="J47" s="89"/>
      <c r="K47" s="89"/>
      <c r="L47" s="90"/>
      <c r="M47" s="91">
        <f>SUM(M48:M55)</f>
        <v>0</v>
      </c>
      <c r="N47" s="14"/>
    </row>
    <row r="48" spans="1:14" s="15" customFormat="1" ht="36" customHeight="1" outlineLevel="1" x14ac:dyDescent="0.25">
      <c r="A48" s="25" t="s">
        <v>11</v>
      </c>
      <c r="B48" s="25">
        <v>86888</v>
      </c>
      <c r="C48" s="25" t="s">
        <v>61</v>
      </c>
      <c r="D48" s="19" t="s">
        <v>62</v>
      </c>
      <c r="E48" s="30" t="s">
        <v>2</v>
      </c>
      <c r="F48" s="40">
        <v>9</v>
      </c>
      <c r="G48" s="35"/>
      <c r="H48" s="22">
        <f t="shared" si="33"/>
        <v>0</v>
      </c>
      <c r="I48" s="35"/>
      <c r="J48" s="22">
        <f t="shared" si="34"/>
        <v>0</v>
      </c>
      <c r="K48" s="22">
        <f t="shared" si="35"/>
        <v>0</v>
      </c>
      <c r="L48" s="23">
        <f t="shared" ref="L48:L55" si="37">(1+($G$69/100))*K48</f>
        <v>0</v>
      </c>
      <c r="M48" s="24">
        <f t="shared" si="36"/>
        <v>0</v>
      </c>
      <c r="N48" s="14"/>
    </row>
    <row r="49" spans="1:14" s="15" customFormat="1" ht="67.5" outlineLevel="1" x14ac:dyDescent="0.25">
      <c r="A49" s="25" t="s">
        <v>11</v>
      </c>
      <c r="B49" s="25">
        <v>93396</v>
      </c>
      <c r="C49" s="25" t="s">
        <v>118</v>
      </c>
      <c r="D49" s="19" t="s">
        <v>63</v>
      </c>
      <c r="E49" s="30" t="s">
        <v>2</v>
      </c>
      <c r="F49" s="40">
        <v>13</v>
      </c>
      <c r="G49" s="38"/>
      <c r="H49" s="22">
        <f t="shared" si="33"/>
        <v>0</v>
      </c>
      <c r="I49" s="35"/>
      <c r="J49" s="22">
        <f t="shared" si="34"/>
        <v>0</v>
      </c>
      <c r="K49" s="22">
        <f t="shared" si="35"/>
        <v>0</v>
      </c>
      <c r="L49" s="23">
        <f t="shared" si="37"/>
        <v>0</v>
      </c>
      <c r="M49" s="24">
        <f t="shared" si="36"/>
        <v>0</v>
      </c>
      <c r="N49" s="14"/>
    </row>
    <row r="50" spans="1:14" s="15" customFormat="1" ht="40.5" outlineLevel="1" x14ac:dyDescent="0.25">
      <c r="A50" s="43" t="s">
        <v>11</v>
      </c>
      <c r="B50" s="43">
        <v>102253</v>
      </c>
      <c r="C50" s="25" t="s">
        <v>119</v>
      </c>
      <c r="D50" s="19" t="s">
        <v>64</v>
      </c>
      <c r="E50" s="44" t="s">
        <v>9</v>
      </c>
      <c r="F50" s="45">
        <v>27.51</v>
      </c>
      <c r="G50" s="46"/>
      <c r="H50" s="47">
        <f t="shared" si="33"/>
        <v>0</v>
      </c>
      <c r="I50" s="46"/>
      <c r="J50" s="47">
        <f t="shared" si="34"/>
        <v>0</v>
      </c>
      <c r="K50" s="47">
        <f t="shared" si="35"/>
        <v>0</v>
      </c>
      <c r="L50" s="48">
        <f t="shared" si="37"/>
        <v>0</v>
      </c>
      <c r="M50" s="49">
        <f t="shared" si="36"/>
        <v>0</v>
      </c>
      <c r="N50" s="14"/>
    </row>
    <row r="51" spans="1:14" s="15" customFormat="1" ht="31.5" customHeight="1" outlineLevel="1" x14ac:dyDescent="0.25">
      <c r="A51" s="39" t="s">
        <v>11</v>
      </c>
      <c r="B51" s="25">
        <v>95544</v>
      </c>
      <c r="C51" s="25" t="s">
        <v>120</v>
      </c>
      <c r="D51" s="19" t="s">
        <v>65</v>
      </c>
      <c r="E51" s="36" t="s">
        <v>2</v>
      </c>
      <c r="F51" s="40">
        <v>9</v>
      </c>
      <c r="G51" s="35"/>
      <c r="H51" s="22">
        <f t="shared" si="33"/>
        <v>0</v>
      </c>
      <c r="I51" s="35"/>
      <c r="J51" s="22">
        <f t="shared" si="34"/>
        <v>0</v>
      </c>
      <c r="K51" s="22">
        <f t="shared" si="35"/>
        <v>0</v>
      </c>
      <c r="L51" s="23">
        <f t="shared" si="37"/>
        <v>0</v>
      </c>
      <c r="M51" s="24">
        <f t="shared" si="36"/>
        <v>0</v>
      </c>
      <c r="N51" s="14"/>
    </row>
    <row r="52" spans="1:14" s="15" customFormat="1" ht="42.75" customHeight="1" outlineLevel="1" x14ac:dyDescent="0.25">
      <c r="A52" s="39" t="s">
        <v>11</v>
      </c>
      <c r="B52" s="25">
        <v>95547</v>
      </c>
      <c r="C52" s="25" t="s">
        <v>121</v>
      </c>
      <c r="D52" s="19" t="s">
        <v>66</v>
      </c>
      <c r="E52" s="36" t="s">
        <v>2</v>
      </c>
      <c r="F52" s="40">
        <v>9</v>
      </c>
      <c r="G52" s="35"/>
      <c r="H52" s="22">
        <f t="shared" si="33"/>
        <v>0</v>
      </c>
      <c r="I52" s="35"/>
      <c r="J52" s="22">
        <f t="shared" si="34"/>
        <v>0</v>
      </c>
      <c r="K52" s="22">
        <f t="shared" si="35"/>
        <v>0</v>
      </c>
      <c r="L52" s="23">
        <f t="shared" si="37"/>
        <v>0</v>
      </c>
      <c r="M52" s="24">
        <f t="shared" si="36"/>
        <v>0</v>
      </c>
      <c r="N52" s="14"/>
    </row>
    <row r="53" spans="1:14" s="15" customFormat="1" ht="46.5" customHeight="1" outlineLevel="1" x14ac:dyDescent="0.25">
      <c r="A53" s="25" t="s">
        <v>11</v>
      </c>
      <c r="B53" s="25">
        <v>100868</v>
      </c>
      <c r="C53" s="25" t="s">
        <v>122</v>
      </c>
      <c r="D53" s="19" t="s">
        <v>67</v>
      </c>
      <c r="E53" s="36" t="s">
        <v>2</v>
      </c>
      <c r="F53" s="40">
        <v>3</v>
      </c>
      <c r="G53" s="35"/>
      <c r="H53" s="22">
        <f>F53*G53</f>
        <v>0</v>
      </c>
      <c r="I53" s="35"/>
      <c r="J53" s="22">
        <f>I53*F53</f>
        <v>0</v>
      </c>
      <c r="K53" s="22">
        <f>G53+I53</f>
        <v>0</v>
      </c>
      <c r="L53" s="23">
        <f t="shared" si="37"/>
        <v>0</v>
      </c>
      <c r="M53" s="24">
        <f>L53*F53</f>
        <v>0</v>
      </c>
      <c r="N53" s="14"/>
    </row>
    <row r="54" spans="1:14" s="15" customFormat="1" ht="27" outlineLevel="1" x14ac:dyDescent="0.25">
      <c r="A54" s="25" t="s">
        <v>70</v>
      </c>
      <c r="B54" s="25" t="s">
        <v>38</v>
      </c>
      <c r="C54" s="25" t="s">
        <v>125</v>
      </c>
      <c r="D54" s="19" t="s">
        <v>103</v>
      </c>
      <c r="E54" s="16" t="s">
        <v>2</v>
      </c>
      <c r="F54" s="50">
        <v>1</v>
      </c>
      <c r="G54" s="41"/>
      <c r="H54" s="22">
        <f t="shared" ref="H54:H58" si="38">F54*G54</f>
        <v>0</v>
      </c>
      <c r="I54" s="35"/>
      <c r="J54" s="22">
        <f t="shared" ref="J54" si="39">I54*F54</f>
        <v>0</v>
      </c>
      <c r="K54" s="22">
        <f>G54+I54</f>
        <v>0</v>
      </c>
      <c r="L54" s="23">
        <f t="shared" ref="L54:L55" si="40">(1+($G$69/100))*K54</f>
        <v>0</v>
      </c>
      <c r="M54" s="24">
        <f>L54*F54</f>
        <v>0</v>
      </c>
      <c r="N54" s="14"/>
    </row>
    <row r="55" spans="1:14" s="15" customFormat="1" ht="27" outlineLevel="1" x14ac:dyDescent="0.25">
      <c r="A55" s="25" t="s">
        <v>70</v>
      </c>
      <c r="B55" s="25" t="s">
        <v>38</v>
      </c>
      <c r="C55" s="25" t="s">
        <v>126</v>
      </c>
      <c r="D55" s="30" t="s">
        <v>104</v>
      </c>
      <c r="E55" s="36" t="s">
        <v>2</v>
      </c>
      <c r="F55" s="40">
        <v>4</v>
      </c>
      <c r="G55" s="35"/>
      <c r="H55" s="22">
        <f t="shared" si="38"/>
        <v>0</v>
      </c>
      <c r="I55" s="35"/>
      <c r="J55" s="22">
        <f t="shared" ref="J55" si="41">I55*F55</f>
        <v>0</v>
      </c>
      <c r="K55" s="22">
        <f>G55+I55</f>
        <v>0</v>
      </c>
      <c r="L55" s="23">
        <f t="shared" si="40"/>
        <v>0</v>
      </c>
      <c r="M55" s="24">
        <f>L55*F55</f>
        <v>0</v>
      </c>
      <c r="N55" s="14"/>
    </row>
    <row r="56" spans="1:14" s="15" customFormat="1" outlineLevel="1" x14ac:dyDescent="0.25">
      <c r="A56" s="149" t="s">
        <v>58</v>
      </c>
      <c r="B56" s="150"/>
      <c r="C56" s="151"/>
      <c r="D56" s="85" t="s">
        <v>127</v>
      </c>
      <c r="E56" s="86"/>
      <c r="F56" s="87"/>
      <c r="G56" s="88"/>
      <c r="H56" s="88"/>
      <c r="I56" s="88"/>
      <c r="J56" s="89"/>
      <c r="K56" s="89"/>
      <c r="L56" s="90"/>
      <c r="M56" s="91">
        <f>SUM(M57:M58)</f>
        <v>0</v>
      </c>
      <c r="N56" s="14"/>
    </row>
    <row r="57" spans="1:14" s="15" customFormat="1" ht="27" outlineLevel="1" x14ac:dyDescent="0.25">
      <c r="A57" s="25" t="s">
        <v>11</v>
      </c>
      <c r="B57" s="25">
        <v>97644</v>
      </c>
      <c r="C57" s="25" t="s">
        <v>123</v>
      </c>
      <c r="D57" s="19" t="s">
        <v>69</v>
      </c>
      <c r="E57" s="16" t="s">
        <v>9</v>
      </c>
      <c r="F57" s="16">
        <v>25.83</v>
      </c>
      <c r="G57" s="41"/>
      <c r="H57" s="22">
        <f t="shared" si="38"/>
        <v>0</v>
      </c>
      <c r="I57" s="41"/>
      <c r="J57" s="22">
        <f>I57*F57</f>
        <v>0</v>
      </c>
      <c r="K57" s="41">
        <f>G57+I57</f>
        <v>0</v>
      </c>
      <c r="L57" s="41">
        <f>(1+($G$69/100))*K57</f>
        <v>0</v>
      </c>
      <c r="M57" s="24">
        <f>L57*F57</f>
        <v>0</v>
      </c>
      <c r="N57" s="14"/>
    </row>
    <row r="58" spans="1:14" s="15" customFormat="1" ht="40.5" outlineLevel="1" x14ac:dyDescent="0.25">
      <c r="A58" s="25" t="s">
        <v>11</v>
      </c>
      <c r="B58" s="25">
        <v>91338</v>
      </c>
      <c r="C58" s="25" t="s">
        <v>124</v>
      </c>
      <c r="D58" s="19" t="s">
        <v>68</v>
      </c>
      <c r="E58" s="36" t="s">
        <v>9</v>
      </c>
      <c r="F58" s="40">
        <v>25.83</v>
      </c>
      <c r="G58" s="35"/>
      <c r="H58" s="22">
        <f t="shared" si="38"/>
        <v>0</v>
      </c>
      <c r="I58" s="35"/>
      <c r="J58" s="22">
        <f>I58*F58</f>
        <v>0</v>
      </c>
      <c r="K58" s="22">
        <f>G58+I58</f>
        <v>0</v>
      </c>
      <c r="L58" s="23">
        <f>(1+($G$69/100))*K58</f>
        <v>0</v>
      </c>
      <c r="M58" s="24">
        <f>L58*F58</f>
        <v>0</v>
      </c>
      <c r="N58" s="14"/>
    </row>
    <row r="59" spans="1:14" s="15" customFormat="1" outlineLevel="1" x14ac:dyDescent="0.25">
      <c r="A59" s="103" t="s">
        <v>71</v>
      </c>
      <c r="B59" s="104"/>
      <c r="C59" s="105"/>
      <c r="D59" s="79" t="s">
        <v>106</v>
      </c>
      <c r="E59" s="80"/>
      <c r="F59" s="81"/>
      <c r="G59" s="82"/>
      <c r="H59" s="83"/>
      <c r="I59" s="82"/>
      <c r="J59" s="83"/>
      <c r="K59" s="83"/>
      <c r="L59" s="84"/>
      <c r="M59" s="65">
        <f>SUM(M60)</f>
        <v>0</v>
      </c>
      <c r="N59" s="14"/>
    </row>
    <row r="60" spans="1:14" s="15" customFormat="1" ht="85.5" customHeight="1" outlineLevel="1" x14ac:dyDescent="0.25">
      <c r="A60" s="25" t="s">
        <v>70</v>
      </c>
      <c r="B60" s="25" t="s">
        <v>38</v>
      </c>
      <c r="C60" s="25" t="s">
        <v>72</v>
      </c>
      <c r="D60" s="30" t="s">
        <v>105</v>
      </c>
      <c r="E60" s="36" t="s">
        <v>2</v>
      </c>
      <c r="F60" s="40">
        <v>1</v>
      </c>
      <c r="G60" s="35"/>
      <c r="H60" s="22">
        <f t="shared" si="33"/>
        <v>0</v>
      </c>
      <c r="I60" s="30"/>
      <c r="J60" s="22">
        <f t="shared" si="34"/>
        <v>0</v>
      </c>
      <c r="K60" s="22">
        <f t="shared" si="35"/>
        <v>0</v>
      </c>
      <c r="L60" s="23">
        <f>(1+($G$69/100))*K60</f>
        <v>0</v>
      </c>
      <c r="M60" s="24">
        <f t="shared" si="36"/>
        <v>0</v>
      </c>
      <c r="N60" s="14"/>
    </row>
    <row r="61" spans="1:14" s="15" customFormat="1" outlineLevel="1" x14ac:dyDescent="0.25">
      <c r="A61" s="103" t="s">
        <v>73</v>
      </c>
      <c r="B61" s="104"/>
      <c r="C61" s="105"/>
      <c r="D61" s="79" t="s">
        <v>74</v>
      </c>
      <c r="E61" s="80"/>
      <c r="F61" s="81"/>
      <c r="G61" s="82"/>
      <c r="H61" s="83"/>
      <c r="I61" s="82"/>
      <c r="J61" s="83"/>
      <c r="K61" s="83"/>
      <c r="L61" s="84"/>
      <c r="M61" s="65">
        <f>SUM(M62:M63)</f>
        <v>0</v>
      </c>
      <c r="N61" s="14"/>
    </row>
    <row r="62" spans="1:14" s="15" customFormat="1" ht="42.75" customHeight="1" outlineLevel="1" x14ac:dyDescent="0.25">
      <c r="A62" s="16" t="s">
        <v>11</v>
      </c>
      <c r="B62" s="34">
        <v>94228</v>
      </c>
      <c r="C62" s="16" t="s">
        <v>81</v>
      </c>
      <c r="D62" s="42" t="s">
        <v>39</v>
      </c>
      <c r="E62" s="17" t="s">
        <v>17</v>
      </c>
      <c r="F62" s="20">
        <v>85.6</v>
      </c>
      <c r="G62" s="21"/>
      <c r="H62" s="22">
        <f>F62*G62</f>
        <v>0</v>
      </c>
      <c r="I62" s="21"/>
      <c r="J62" s="22">
        <f>I62*F62</f>
        <v>0</v>
      </c>
      <c r="K62" s="22">
        <f t="shared" ref="K62" si="42">G62+I62</f>
        <v>0</v>
      </c>
      <c r="L62" s="23">
        <f>(1+($G$69/100))*K62</f>
        <v>0</v>
      </c>
      <c r="M62" s="24">
        <f>L62*F62</f>
        <v>0</v>
      </c>
      <c r="N62" s="14"/>
    </row>
    <row r="63" spans="1:14" s="15" customFormat="1" ht="77.25" customHeight="1" outlineLevel="1" x14ac:dyDescent="0.25">
      <c r="A63" s="16" t="s">
        <v>11</v>
      </c>
      <c r="B63" s="34">
        <v>91790</v>
      </c>
      <c r="C63" s="16" t="s">
        <v>109</v>
      </c>
      <c r="D63" s="92" t="s">
        <v>110</v>
      </c>
      <c r="E63" s="17" t="s">
        <v>17</v>
      </c>
      <c r="F63" s="20">
        <v>70.3</v>
      </c>
      <c r="G63" s="21"/>
      <c r="H63" s="22">
        <f>F63*G63</f>
        <v>0</v>
      </c>
      <c r="I63" s="21"/>
      <c r="J63" s="22">
        <f>I63*F63</f>
        <v>0</v>
      </c>
      <c r="K63" s="22">
        <f t="shared" ref="K63" si="43">G63+I63</f>
        <v>0</v>
      </c>
      <c r="L63" s="23">
        <f>(1+($G$69/100))*K63</f>
        <v>0</v>
      </c>
      <c r="M63" s="24">
        <f>L63*F63</f>
        <v>0</v>
      </c>
      <c r="N63" s="14"/>
    </row>
    <row r="64" spans="1:14" s="15" customFormat="1" ht="9.75" hidden="1" customHeight="1" outlineLevel="1" x14ac:dyDescent="0.25">
      <c r="A64" s="146"/>
      <c r="B64" s="147"/>
      <c r="C64" s="147"/>
      <c r="D64" s="147"/>
      <c r="E64" s="147"/>
      <c r="F64" s="147"/>
      <c r="G64" s="147"/>
      <c r="H64" s="147"/>
      <c r="I64" s="147"/>
      <c r="J64" s="147"/>
      <c r="K64" s="147"/>
      <c r="L64" s="147"/>
      <c r="M64" s="148"/>
      <c r="N64" s="14"/>
    </row>
    <row r="65" spans="1:14" s="15" customFormat="1" outlineLevel="1" x14ac:dyDescent="0.25">
      <c r="A65" s="74"/>
      <c r="B65" s="75"/>
      <c r="C65" s="69" t="s">
        <v>82</v>
      </c>
      <c r="D65" s="70" t="s">
        <v>36</v>
      </c>
      <c r="E65" s="71"/>
      <c r="F65" s="71"/>
      <c r="G65" s="71"/>
      <c r="H65" s="71"/>
      <c r="I65" s="161"/>
      <c r="J65" s="71"/>
      <c r="K65" s="71"/>
      <c r="L65" s="71"/>
      <c r="M65" s="65">
        <f>SUM(M66)</f>
        <v>0</v>
      </c>
      <c r="N65" s="14"/>
    </row>
    <row r="66" spans="1:14" s="15" customFormat="1" outlineLevel="1" x14ac:dyDescent="0.25">
      <c r="A66" s="16" t="s">
        <v>25</v>
      </c>
      <c r="B66" s="18">
        <v>801</v>
      </c>
      <c r="C66" s="16" t="s">
        <v>83</v>
      </c>
      <c r="D66" s="19" t="s">
        <v>22</v>
      </c>
      <c r="E66" s="17" t="s">
        <v>9</v>
      </c>
      <c r="F66" s="33">
        <v>857.68</v>
      </c>
      <c r="G66" s="21"/>
      <c r="H66" s="22">
        <f>F66*G66</f>
        <v>0</v>
      </c>
      <c r="I66" s="21"/>
      <c r="J66" s="22">
        <f>I66*F66</f>
        <v>0</v>
      </c>
      <c r="K66" s="22">
        <f>G66+I66</f>
        <v>0</v>
      </c>
      <c r="L66" s="23">
        <f>(1+($G$69/100))*K66</f>
        <v>0</v>
      </c>
      <c r="M66" s="24">
        <f>L66*F66</f>
        <v>0</v>
      </c>
      <c r="N66" s="14"/>
    </row>
    <row r="67" spans="1:14" s="15" customFormat="1" outlineLevel="1" x14ac:dyDescent="0.25">
      <c r="A67" s="143"/>
      <c r="B67" s="144"/>
      <c r="C67" s="144"/>
      <c r="D67" s="144"/>
      <c r="E67" s="144"/>
      <c r="F67" s="144"/>
      <c r="G67" s="144"/>
      <c r="H67" s="144"/>
      <c r="I67" s="144"/>
      <c r="J67" s="144"/>
      <c r="K67" s="144"/>
      <c r="L67" s="144"/>
      <c r="M67" s="145"/>
      <c r="N67" s="14"/>
    </row>
    <row r="68" spans="1:14" s="15" customFormat="1" ht="14.25" outlineLevel="1" thickBot="1" x14ac:dyDescent="0.25">
      <c r="A68" s="137" t="s">
        <v>19</v>
      </c>
      <c r="B68" s="138"/>
      <c r="C68" s="138"/>
      <c r="D68" s="138"/>
      <c r="E68" s="138"/>
      <c r="F68" s="138"/>
      <c r="G68" s="138"/>
      <c r="H68" s="138"/>
      <c r="I68" s="138"/>
      <c r="J68" s="139"/>
      <c r="K68" s="136">
        <f>SUM(M7,M38)</f>
        <v>0</v>
      </c>
      <c r="L68" s="136"/>
      <c r="M68" s="136"/>
      <c r="N68" s="14"/>
    </row>
    <row r="69" spans="1:14" s="15" customFormat="1" outlineLevel="1" x14ac:dyDescent="0.2">
      <c r="A69" s="142"/>
      <c r="B69" s="142"/>
      <c r="C69" s="142"/>
      <c r="D69" s="142"/>
      <c r="E69" s="140" t="s">
        <v>21</v>
      </c>
      <c r="F69" s="141"/>
      <c r="G69" s="31">
        <v>21</v>
      </c>
      <c r="H69" s="152" t="s">
        <v>128</v>
      </c>
      <c r="I69" s="153"/>
      <c r="J69" s="153"/>
      <c r="K69" s="28"/>
      <c r="L69" s="29"/>
      <c r="M69" s="32"/>
      <c r="N69" s="14"/>
    </row>
    <row r="70" spans="1:14" s="15" customFormat="1" outlineLevel="1" x14ac:dyDescent="0.25">
      <c r="A70" s="13"/>
      <c r="B70" s="12"/>
      <c r="C70" s="12"/>
      <c r="D70" s="1"/>
      <c r="E70" s="1"/>
      <c r="F70" s="1"/>
      <c r="G70" s="1"/>
      <c r="H70" s="154"/>
      <c r="I70" s="155"/>
      <c r="J70" s="155"/>
      <c r="K70" s="1"/>
      <c r="L70" s="8"/>
      <c r="M70" s="1"/>
      <c r="N70" s="14"/>
    </row>
    <row r="71" spans="1:14" s="15" customFormat="1" outlineLevel="1" x14ac:dyDescent="0.25">
      <c r="A71" s="13"/>
      <c r="B71" s="1"/>
      <c r="C71" s="1"/>
      <c r="D71" s="1"/>
      <c r="E71" s="1"/>
      <c r="F71" s="1"/>
      <c r="G71" s="1"/>
      <c r="H71" s="1"/>
      <c r="I71" s="1"/>
      <c r="J71" s="1"/>
      <c r="K71" s="1"/>
      <c r="L71" s="8"/>
      <c r="M71" s="1"/>
      <c r="N71" s="14"/>
    </row>
    <row r="72" spans="1:14" ht="74.25" customHeight="1" x14ac:dyDescent="0.25">
      <c r="A72" s="162" t="s">
        <v>130</v>
      </c>
      <c r="B72" s="162"/>
      <c r="C72" s="162"/>
      <c r="D72" s="162"/>
      <c r="E72" s="162"/>
      <c r="F72" s="162"/>
      <c r="G72" s="162"/>
      <c r="H72" s="162"/>
      <c r="I72" s="162"/>
      <c r="J72" s="162"/>
      <c r="K72" s="162"/>
      <c r="L72" s="162"/>
      <c r="M72" s="162"/>
      <c r="N72" s="162"/>
    </row>
    <row r="73" spans="1:14" ht="32.25" customHeight="1" outlineLevel="1" x14ac:dyDescent="0.25">
      <c r="A73" s="134"/>
      <c r="B73" s="134"/>
      <c r="C73" s="134"/>
      <c r="N73" s="9"/>
    </row>
    <row r="74" spans="1:14" outlineLevel="1" x14ac:dyDescent="0.25">
      <c r="A74" s="135"/>
      <c r="B74" s="135"/>
      <c r="C74" s="135"/>
      <c r="D74" s="135"/>
      <c r="E74" s="135"/>
      <c r="F74" s="135"/>
      <c r="G74" s="135"/>
      <c r="H74" s="135"/>
      <c r="I74" s="135"/>
      <c r="J74" s="135"/>
      <c r="K74" s="135"/>
      <c r="L74" s="135"/>
      <c r="M74" s="135"/>
      <c r="N74" s="9"/>
    </row>
    <row r="75" spans="1:14" outlineLevel="1" x14ac:dyDescent="0.25">
      <c r="A75" s="135"/>
      <c r="B75" s="135"/>
      <c r="C75" s="135"/>
      <c r="D75" s="135"/>
      <c r="E75" s="135"/>
      <c r="F75" s="135"/>
      <c r="G75" s="135"/>
      <c r="H75" s="135"/>
      <c r="I75" s="135"/>
      <c r="J75" s="135"/>
      <c r="K75" s="135"/>
      <c r="L75" s="135"/>
      <c r="M75" s="135"/>
      <c r="N75" s="9"/>
    </row>
    <row r="76" spans="1:14" ht="15" customHeight="1" outlineLevel="1" x14ac:dyDescent="0.25">
      <c r="N76" s="9"/>
    </row>
    <row r="77" spans="1:14" outlineLevel="1" x14ac:dyDescent="0.25">
      <c r="N77" s="9"/>
    </row>
    <row r="78" spans="1:14" outlineLevel="1" x14ac:dyDescent="0.25">
      <c r="N78" s="9"/>
    </row>
    <row r="79" spans="1:14" outlineLevel="1" x14ac:dyDescent="0.25">
      <c r="N79" s="9"/>
    </row>
    <row r="80" spans="1:14" outlineLevel="1" x14ac:dyDescent="0.25">
      <c r="N80" s="9"/>
    </row>
    <row r="81" spans="1:14" ht="34.5" customHeight="1" outlineLevel="1" x14ac:dyDescent="0.25">
      <c r="N81" s="9"/>
    </row>
    <row r="82" spans="1:14" ht="31.5" customHeight="1" x14ac:dyDescent="0.25">
      <c r="N82" s="9"/>
    </row>
    <row r="83" spans="1:14" s="15" customFormat="1" outlineLevel="1" x14ac:dyDescent="0.25">
      <c r="A83" s="13"/>
      <c r="B83" s="1"/>
      <c r="C83" s="1"/>
      <c r="D83" s="1"/>
      <c r="E83" s="1"/>
      <c r="F83" s="1"/>
      <c r="G83" s="1"/>
      <c r="H83" s="1"/>
      <c r="I83" s="1"/>
      <c r="J83" s="1"/>
      <c r="K83" s="1"/>
      <c r="L83" s="8"/>
      <c r="M83" s="1"/>
      <c r="N83" s="14"/>
    </row>
    <row r="84" spans="1:14" s="15" customFormat="1" ht="18.75" customHeight="1" outlineLevel="1" x14ac:dyDescent="0.25">
      <c r="A84" s="13"/>
      <c r="B84" s="1"/>
      <c r="C84" s="1"/>
      <c r="D84" s="1"/>
      <c r="E84" s="1"/>
      <c r="F84" s="1"/>
      <c r="G84" s="1"/>
      <c r="H84" s="1"/>
      <c r="I84" s="1"/>
      <c r="J84" s="1"/>
      <c r="K84" s="1"/>
      <c r="L84" s="8"/>
      <c r="M84" s="1"/>
      <c r="N84" s="14"/>
    </row>
    <row r="85" spans="1:14" s="15" customFormat="1" outlineLevel="1" x14ac:dyDescent="0.25">
      <c r="A85" s="13"/>
      <c r="B85" s="1"/>
      <c r="C85" s="1"/>
      <c r="D85" s="1"/>
      <c r="E85" s="1"/>
      <c r="F85" s="1"/>
      <c r="G85" s="1"/>
      <c r="H85" s="1"/>
      <c r="I85" s="1"/>
      <c r="J85" s="1"/>
      <c r="K85" s="1"/>
      <c r="L85" s="8"/>
      <c r="M85" s="1"/>
      <c r="N85" s="14"/>
    </row>
    <row r="86" spans="1:14" s="15" customFormat="1" outlineLevel="1" x14ac:dyDescent="0.25">
      <c r="A86" s="13"/>
      <c r="B86" s="1"/>
      <c r="C86" s="1"/>
      <c r="D86" s="1"/>
      <c r="E86" s="1"/>
      <c r="F86" s="1"/>
      <c r="G86" s="1"/>
      <c r="H86" s="1"/>
      <c r="I86" s="1"/>
      <c r="J86" s="1"/>
      <c r="K86" s="1"/>
      <c r="L86" s="8"/>
      <c r="M86" s="1"/>
      <c r="N86" s="14"/>
    </row>
    <row r="87" spans="1:14" s="15" customFormat="1" outlineLevel="1" x14ac:dyDescent="0.25">
      <c r="A87" s="13"/>
      <c r="B87" s="1"/>
      <c r="C87" s="1"/>
      <c r="D87" s="1"/>
      <c r="E87" s="1"/>
      <c r="F87" s="1"/>
      <c r="G87" s="1"/>
      <c r="H87" s="1"/>
      <c r="I87" s="1"/>
      <c r="J87" s="1"/>
      <c r="K87" s="1"/>
      <c r="L87" s="8"/>
      <c r="M87" s="1"/>
      <c r="N87" s="14"/>
    </row>
    <row r="88" spans="1:14" s="15" customFormat="1" outlineLevel="1" x14ac:dyDescent="0.25">
      <c r="A88" s="13"/>
      <c r="B88" s="1"/>
      <c r="C88" s="1"/>
      <c r="D88" s="1"/>
      <c r="E88" s="1"/>
      <c r="F88" s="1"/>
      <c r="G88" s="1"/>
      <c r="H88" s="1"/>
      <c r="I88" s="1"/>
      <c r="J88" s="1"/>
      <c r="K88" s="1"/>
      <c r="L88" s="8"/>
      <c r="M88" s="1"/>
      <c r="N88" s="14"/>
    </row>
    <row r="89" spans="1:14" s="15" customFormat="1" outlineLevel="1" x14ac:dyDescent="0.25">
      <c r="A89" s="13"/>
      <c r="B89" s="1"/>
      <c r="C89" s="1"/>
      <c r="D89" s="1"/>
      <c r="E89" s="1"/>
      <c r="F89" s="1"/>
      <c r="G89" s="1"/>
      <c r="H89" s="1"/>
      <c r="I89" s="1"/>
      <c r="J89" s="1"/>
      <c r="K89" s="1"/>
      <c r="L89" s="8"/>
      <c r="M89" s="1"/>
      <c r="N89" s="14"/>
    </row>
    <row r="90" spans="1:14" s="15" customFormat="1" outlineLevel="1" x14ac:dyDescent="0.25">
      <c r="A90" s="13"/>
      <c r="B90" s="1"/>
      <c r="C90" s="1"/>
      <c r="D90" s="1"/>
      <c r="E90" s="1"/>
      <c r="F90" s="1"/>
      <c r="G90" s="1"/>
      <c r="H90" s="1"/>
      <c r="I90" s="1"/>
      <c r="J90" s="1"/>
      <c r="K90" s="1"/>
      <c r="L90" s="8"/>
      <c r="M90" s="1"/>
      <c r="N90" s="14"/>
    </row>
    <row r="91" spans="1:14" s="15" customFormat="1" outlineLevel="1" x14ac:dyDescent="0.25">
      <c r="A91" s="13"/>
      <c r="B91" s="1"/>
      <c r="C91" s="1"/>
      <c r="D91" s="1"/>
      <c r="E91" s="1"/>
      <c r="F91" s="1"/>
      <c r="G91" s="1"/>
      <c r="H91" s="1"/>
      <c r="I91" s="1"/>
      <c r="J91" s="1"/>
      <c r="K91" s="1"/>
      <c r="L91" s="8"/>
      <c r="M91" s="1"/>
      <c r="N91" s="14"/>
    </row>
    <row r="92" spans="1:14" s="15" customFormat="1" outlineLevel="1" x14ac:dyDescent="0.25">
      <c r="A92" s="13"/>
      <c r="B92" s="1"/>
      <c r="C92" s="1"/>
      <c r="D92" s="1"/>
      <c r="E92" s="1"/>
      <c r="F92" s="1"/>
      <c r="G92" s="1"/>
      <c r="H92" s="1"/>
      <c r="I92" s="1"/>
      <c r="J92" s="1"/>
      <c r="K92" s="1"/>
      <c r="L92" s="8"/>
      <c r="M92" s="1"/>
      <c r="N92" s="14"/>
    </row>
    <row r="93" spans="1:14" s="15" customFormat="1" outlineLevel="1" x14ac:dyDescent="0.25">
      <c r="A93" s="13"/>
      <c r="B93" s="1"/>
      <c r="C93" s="1"/>
      <c r="D93" s="1"/>
      <c r="E93" s="1"/>
      <c r="F93" s="1"/>
      <c r="G93" s="1"/>
      <c r="H93" s="1"/>
      <c r="I93" s="1"/>
      <c r="J93" s="1"/>
      <c r="K93" s="1"/>
      <c r="L93" s="8"/>
      <c r="M93" s="1"/>
      <c r="N93" s="14"/>
    </row>
    <row r="94" spans="1:14" s="15" customFormat="1" outlineLevel="1" x14ac:dyDescent="0.25">
      <c r="A94" s="13"/>
      <c r="B94" s="1"/>
      <c r="C94" s="1"/>
      <c r="D94" s="1"/>
      <c r="E94" s="1"/>
      <c r="F94" s="1"/>
      <c r="G94" s="1"/>
      <c r="H94" s="1"/>
      <c r="I94" s="1"/>
      <c r="J94" s="1"/>
      <c r="K94" s="1"/>
      <c r="L94" s="8"/>
      <c r="M94" s="1"/>
      <c r="N94" s="14"/>
    </row>
    <row r="95" spans="1:14" s="15" customFormat="1" ht="28.5" customHeight="1" outlineLevel="1" x14ac:dyDescent="0.25">
      <c r="A95" s="13"/>
      <c r="B95" s="1"/>
      <c r="C95" s="1"/>
      <c r="D95" s="1"/>
      <c r="E95" s="1"/>
      <c r="F95" s="1"/>
      <c r="G95" s="1"/>
      <c r="H95" s="1"/>
      <c r="I95" s="1"/>
      <c r="J95" s="1"/>
      <c r="K95" s="1"/>
      <c r="L95" s="8"/>
      <c r="M95" s="1"/>
      <c r="N95" s="14"/>
    </row>
    <row r="96" spans="1:14" s="15" customFormat="1" outlineLevel="1" x14ac:dyDescent="0.25">
      <c r="A96" s="13"/>
      <c r="B96" s="1"/>
      <c r="C96" s="1"/>
      <c r="D96" s="1"/>
      <c r="E96" s="1"/>
      <c r="F96" s="1"/>
      <c r="G96" s="1"/>
      <c r="H96" s="1"/>
      <c r="I96" s="1"/>
      <c r="J96" s="1"/>
      <c r="K96" s="1"/>
      <c r="L96" s="8"/>
      <c r="M96" s="1"/>
      <c r="N96" s="14"/>
    </row>
    <row r="97" spans="1:14" s="15" customFormat="1" outlineLevel="1" x14ac:dyDescent="0.25">
      <c r="A97" s="13"/>
      <c r="B97" s="1"/>
      <c r="C97" s="1"/>
      <c r="D97" s="1"/>
      <c r="E97" s="1"/>
      <c r="F97" s="1"/>
      <c r="G97" s="1"/>
      <c r="H97" s="1"/>
      <c r="I97" s="1"/>
      <c r="J97" s="1"/>
      <c r="K97" s="1"/>
      <c r="L97" s="8"/>
      <c r="M97" s="1"/>
      <c r="N97" s="14"/>
    </row>
    <row r="100" spans="1:14" ht="52.5" customHeight="1" x14ac:dyDescent="0.25"/>
    <row r="118" ht="33" customHeight="1" x14ac:dyDescent="0.25"/>
    <row r="122" outlineLevel="1" x14ac:dyDescent="0.25"/>
    <row r="124" ht="18" customHeight="1" x14ac:dyDescent="0.25"/>
    <row r="133" spans="1:13" s="15" customFormat="1" x14ac:dyDescent="0.25">
      <c r="A133" s="13"/>
      <c r="B133" s="1"/>
      <c r="C133" s="1"/>
      <c r="D133" s="1"/>
      <c r="E133" s="1"/>
      <c r="F133" s="1"/>
      <c r="G133" s="1"/>
      <c r="H133" s="1"/>
      <c r="I133" s="1"/>
      <c r="J133" s="1"/>
      <c r="K133" s="1"/>
      <c r="L133" s="8"/>
      <c r="M133" s="1"/>
    </row>
    <row r="134" spans="1:13" s="15" customFormat="1" x14ac:dyDescent="0.25">
      <c r="A134" s="13"/>
      <c r="B134" s="1"/>
      <c r="C134" s="1"/>
      <c r="D134" s="1"/>
      <c r="E134" s="1"/>
      <c r="F134" s="1"/>
      <c r="G134" s="1"/>
      <c r="H134" s="1"/>
      <c r="I134" s="1"/>
      <c r="J134" s="1"/>
      <c r="K134" s="1"/>
      <c r="L134" s="8"/>
      <c r="M134" s="1"/>
    </row>
    <row r="135" spans="1:13" s="15" customFormat="1" x14ac:dyDescent="0.25">
      <c r="A135" s="13"/>
      <c r="B135" s="1"/>
      <c r="C135" s="1"/>
      <c r="D135" s="1"/>
      <c r="E135" s="1"/>
      <c r="F135" s="1"/>
      <c r="G135" s="1"/>
      <c r="H135" s="1"/>
      <c r="I135" s="1"/>
      <c r="J135" s="1"/>
      <c r="K135" s="1"/>
      <c r="L135" s="8"/>
      <c r="M135" s="1"/>
    </row>
    <row r="136" spans="1:13" s="15" customFormat="1" x14ac:dyDescent="0.25">
      <c r="A136" s="13"/>
      <c r="B136" s="1"/>
      <c r="C136" s="1"/>
      <c r="D136" s="1"/>
      <c r="E136" s="1"/>
      <c r="F136" s="1"/>
      <c r="G136" s="1"/>
      <c r="H136" s="1"/>
      <c r="I136" s="1"/>
      <c r="J136" s="1"/>
      <c r="K136" s="1"/>
      <c r="L136" s="8"/>
      <c r="M136" s="1"/>
    </row>
    <row r="138" spans="1:13" s="15" customFormat="1" x14ac:dyDescent="0.25">
      <c r="A138" s="13"/>
      <c r="B138" s="1"/>
      <c r="C138" s="1"/>
      <c r="D138" s="1"/>
      <c r="E138" s="1"/>
      <c r="F138" s="1"/>
      <c r="G138" s="1"/>
      <c r="H138" s="1"/>
      <c r="I138" s="1"/>
      <c r="J138" s="1"/>
      <c r="K138" s="1"/>
      <c r="L138" s="8"/>
      <c r="M138" s="1"/>
    </row>
    <row r="139" spans="1:13" s="15" customFormat="1" x14ac:dyDescent="0.25">
      <c r="A139" s="13"/>
      <c r="B139" s="1"/>
      <c r="C139" s="1"/>
      <c r="D139" s="1"/>
      <c r="E139" s="1"/>
      <c r="F139" s="1"/>
      <c r="G139" s="1"/>
      <c r="H139" s="1"/>
      <c r="I139" s="1"/>
      <c r="J139" s="1"/>
      <c r="K139" s="1"/>
      <c r="L139" s="8"/>
      <c r="M139" s="1"/>
    </row>
    <row r="140" spans="1:13" s="15" customFormat="1" x14ac:dyDescent="0.25">
      <c r="A140" s="13"/>
      <c r="B140" s="1"/>
      <c r="C140" s="1"/>
      <c r="D140" s="1"/>
      <c r="E140" s="1"/>
      <c r="F140" s="1"/>
      <c r="G140" s="1"/>
      <c r="H140" s="1"/>
      <c r="I140" s="1"/>
      <c r="J140" s="1"/>
      <c r="K140" s="1"/>
      <c r="L140" s="8"/>
      <c r="M140" s="1"/>
    </row>
    <row r="141" spans="1:13" s="15" customFormat="1" x14ac:dyDescent="0.25">
      <c r="A141" s="13"/>
      <c r="B141" s="1"/>
      <c r="C141" s="1"/>
      <c r="D141" s="1"/>
      <c r="E141" s="1"/>
      <c r="F141" s="1"/>
      <c r="G141" s="1"/>
      <c r="H141" s="1"/>
      <c r="I141" s="1"/>
      <c r="J141" s="1"/>
      <c r="K141" s="1"/>
      <c r="L141" s="8"/>
      <c r="M141" s="1"/>
    </row>
    <row r="142" spans="1:13" s="15" customFormat="1" x14ac:dyDescent="0.25">
      <c r="A142" s="13"/>
      <c r="B142" s="1"/>
      <c r="C142" s="1"/>
      <c r="D142" s="1"/>
      <c r="E142" s="1"/>
      <c r="F142" s="1"/>
      <c r="G142" s="1"/>
      <c r="H142" s="1"/>
      <c r="I142" s="1"/>
      <c r="J142" s="1"/>
      <c r="K142" s="1"/>
      <c r="L142" s="8"/>
      <c r="M142" s="1"/>
    </row>
    <row r="149" ht="15.75" customHeight="1" x14ac:dyDescent="0.25"/>
    <row r="152" ht="36" customHeight="1" x14ac:dyDescent="0.25"/>
  </sheetData>
  <mergeCells count="39">
    <mergeCell ref="A67:M67"/>
    <mergeCell ref="A64:M64"/>
    <mergeCell ref="A39:B39"/>
    <mergeCell ref="A59:C59"/>
    <mergeCell ref="A61:C61"/>
    <mergeCell ref="A47:C47"/>
    <mergeCell ref="A45:C45"/>
    <mergeCell ref="A56:C56"/>
    <mergeCell ref="A73:C73"/>
    <mergeCell ref="A74:M75"/>
    <mergeCell ref="K68:M68"/>
    <mergeCell ref="A68:J68"/>
    <mergeCell ref="E69:F69"/>
    <mergeCell ref="A69:D69"/>
    <mergeCell ref="H69:J70"/>
    <mergeCell ref="A72:N72"/>
    <mergeCell ref="L5:L6"/>
    <mergeCell ref="K5:K6"/>
    <mergeCell ref="A10:B10"/>
    <mergeCell ref="D1:M1"/>
    <mergeCell ref="A1:C3"/>
    <mergeCell ref="A8:B8"/>
    <mergeCell ref="D3:M3"/>
    <mergeCell ref="A5:A6"/>
    <mergeCell ref="D5:D6"/>
    <mergeCell ref="B5:B6"/>
    <mergeCell ref="M5:M6"/>
    <mergeCell ref="C5:C6"/>
    <mergeCell ref="E5:E6"/>
    <mergeCell ref="L4:M4"/>
    <mergeCell ref="A4:I4"/>
    <mergeCell ref="F5:F6"/>
    <mergeCell ref="G5:H5"/>
    <mergeCell ref="I5:J5"/>
    <mergeCell ref="A20:B20"/>
    <mergeCell ref="A13:B13"/>
    <mergeCell ref="A34:C34"/>
    <mergeCell ref="A25:C25"/>
    <mergeCell ref="A41:B41"/>
  </mergeCells>
  <phoneticPr fontId="2" type="noConversion"/>
  <pageMargins left="0.7" right="0.7" top="0.75" bottom="0.75" header="0.3" footer="0.3"/>
  <pageSetup paperSize="9" scale="54" fitToHeight="0" orientation="landscape" r:id="rId1"/>
  <headerFooter>
    <oddFoote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ORÇAMENTO</vt:lpstr>
      <vt:lpstr>ORÇAMENTO!Area_de_impressao</vt:lpstr>
      <vt:lpstr>ORÇAMENTO!Titulos_de_impressao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2021-12-01T14:37:39Z</cp:lastPrinted>
  <dcterms:created xsi:type="dcterms:W3CDTF">2013-03-25T12:22:42Z</dcterms:created>
  <dcterms:modified xsi:type="dcterms:W3CDTF">2021-12-01T20:00:37Z</dcterms:modified>
</cp:coreProperties>
</file>