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PARTILHADO\Obras\Praça Ipomeia\Orçamento Praça\"/>
    </mc:Choice>
  </mc:AlternateContent>
  <bookViews>
    <workbookView xWindow="-120" yWindow="-120" windowWidth="20730" windowHeight="11160" tabRatio="855"/>
  </bookViews>
  <sheets>
    <sheet name="ORÇAMENTO" sheetId="1" r:id="rId1"/>
  </sheets>
  <definedNames>
    <definedName name="_xlnm.Print_Area" localSheetId="0">ORÇAMENTO!$A$1:$N$122</definedName>
    <definedName name="_xlnm.Print_Titles" localSheetId="0">ORÇAMENTO!$1:$6</definedName>
  </definedNames>
  <calcPr calcId="152511"/>
</workbook>
</file>

<file path=xl/calcChain.xml><?xml version="1.0" encoding="utf-8"?>
<calcChain xmlns="http://schemas.openxmlformats.org/spreadsheetml/2006/main">
  <c r="L40" i="1" l="1"/>
  <c r="M120" i="1" l="1"/>
  <c r="M118" i="1"/>
  <c r="M117" i="1"/>
  <c r="M116" i="1"/>
  <c r="M115" i="1"/>
  <c r="M114" i="1"/>
  <c r="M113" i="1"/>
  <c r="M112" i="1"/>
  <c r="M111" i="1"/>
  <c r="M110" i="1"/>
  <c r="M108" i="1"/>
  <c r="M107" i="1"/>
  <c r="M106" i="1"/>
  <c r="M105" i="1"/>
  <c r="M104" i="1"/>
  <c r="M103" i="1"/>
  <c r="M100" i="1"/>
  <c r="M99" i="1"/>
  <c r="M98" i="1"/>
  <c r="M97" i="1"/>
  <c r="M96" i="1"/>
  <c r="M94" i="1"/>
  <c r="M93" i="1"/>
  <c r="M92" i="1"/>
  <c r="M91" i="1"/>
  <c r="M90" i="1"/>
  <c r="M88" i="1"/>
  <c r="M87" i="1"/>
  <c r="M86" i="1"/>
  <c r="M85" i="1"/>
  <c r="M84" i="1"/>
  <c r="M83" i="1"/>
  <c r="M81" i="1"/>
  <c r="M80" i="1"/>
  <c r="M79" i="1"/>
  <c r="M77" i="1"/>
  <c r="M76" i="1"/>
  <c r="M75" i="1"/>
  <c r="M74" i="1"/>
  <c r="M73" i="1"/>
  <c r="M72" i="1"/>
  <c r="M71" i="1"/>
  <c r="M70" i="1"/>
  <c r="M69" i="1"/>
  <c r="M68" i="1"/>
  <c r="M67" i="1"/>
  <c r="M66" i="1"/>
  <c r="M64" i="1"/>
  <c r="M63" i="1"/>
  <c r="M62" i="1"/>
  <c r="M61" i="1"/>
  <c r="M60" i="1"/>
  <c r="M59" i="1"/>
  <c r="M58" i="1"/>
  <c r="M57" i="1"/>
  <c r="M54" i="1"/>
  <c r="M53" i="1"/>
  <c r="M52" i="1"/>
  <c r="M51" i="1"/>
  <c r="M50" i="1"/>
  <c r="M48" i="1"/>
  <c r="M47" i="1"/>
  <c r="M46" i="1"/>
  <c r="M45" i="1"/>
  <c r="M44" i="1"/>
  <c r="M43" i="1"/>
  <c r="M42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I111" i="1" l="1"/>
  <c r="L111" i="1"/>
  <c r="K112" i="1"/>
  <c r="L112" i="1"/>
  <c r="N111" i="1" l="1"/>
  <c r="K111" i="1"/>
  <c r="N112" i="1"/>
  <c r="I112" i="1"/>
  <c r="K118" i="1" l="1"/>
  <c r="L118" i="1"/>
  <c r="I118" i="1" l="1"/>
  <c r="N118" i="1"/>
  <c r="L117" i="1"/>
  <c r="L116" i="1"/>
  <c r="L115" i="1"/>
  <c r="L114" i="1"/>
  <c r="N114" i="1" s="1"/>
  <c r="K114" i="1"/>
  <c r="L113" i="1"/>
  <c r="N113" i="1" s="1"/>
  <c r="K113" i="1"/>
  <c r="I107" i="1"/>
  <c r="N115" i="1" l="1"/>
  <c r="N116" i="1"/>
  <c r="N117" i="1"/>
  <c r="I113" i="1"/>
  <c r="I114" i="1"/>
  <c r="I108" i="1"/>
  <c r="L110" i="1"/>
  <c r="N110" i="1" s="1"/>
  <c r="K110" i="1"/>
  <c r="I110" i="1"/>
  <c r="N109" i="1" l="1"/>
  <c r="K117" i="1"/>
  <c r="I117" i="1"/>
  <c r="K116" i="1"/>
  <c r="I116" i="1"/>
  <c r="K115" i="1"/>
  <c r="I115" i="1"/>
  <c r="L108" i="1"/>
  <c r="N108" i="1" s="1"/>
  <c r="K108" i="1"/>
  <c r="I14" i="1" l="1"/>
  <c r="K8" i="1" l="1"/>
  <c r="I8" i="1"/>
  <c r="L8" i="1" l="1"/>
  <c r="N8" i="1" s="1"/>
  <c r="I76" i="1"/>
  <c r="K76" i="1"/>
  <c r="L76" i="1"/>
  <c r="N76" i="1" s="1"/>
  <c r="I73" i="1"/>
  <c r="K73" i="1"/>
  <c r="L73" i="1"/>
  <c r="N73" i="1" s="1"/>
  <c r="I99" i="1" l="1"/>
  <c r="K99" i="1"/>
  <c r="L99" i="1"/>
  <c r="N99" i="1" s="1"/>
  <c r="L43" i="1"/>
  <c r="L44" i="1"/>
  <c r="L45" i="1"/>
  <c r="L46" i="1"/>
  <c r="L47" i="1"/>
  <c r="L42" i="1"/>
  <c r="I47" i="1" l="1"/>
  <c r="I46" i="1"/>
  <c r="I42" i="1"/>
  <c r="N42" i="1"/>
  <c r="K43" i="1"/>
  <c r="I43" i="1"/>
  <c r="I44" i="1"/>
  <c r="K44" i="1"/>
  <c r="N44" i="1"/>
  <c r="K45" i="1"/>
  <c r="N45" i="1"/>
  <c r="K46" i="1"/>
  <c r="N46" i="1"/>
  <c r="K47" i="1"/>
  <c r="N47" i="1"/>
  <c r="K104" i="1" l="1"/>
  <c r="I45" i="1"/>
  <c r="N43" i="1"/>
  <c r="K42" i="1"/>
  <c r="K106" i="1"/>
  <c r="I106" i="1"/>
  <c r="K105" i="1"/>
  <c r="I105" i="1"/>
  <c r="I103" i="1"/>
  <c r="I62" i="1"/>
  <c r="I63" i="1"/>
  <c r="I71" i="1"/>
  <c r="L71" i="1"/>
  <c r="I58" i="1"/>
  <c r="L58" i="1"/>
  <c r="L59" i="1"/>
  <c r="I60" i="1"/>
  <c r="L60" i="1"/>
  <c r="I61" i="1"/>
  <c r="L61" i="1"/>
  <c r="L62" i="1"/>
  <c r="L63" i="1"/>
  <c r="I64" i="1"/>
  <c r="L64" i="1"/>
  <c r="I66" i="1"/>
  <c r="L66" i="1"/>
  <c r="I67" i="1"/>
  <c r="L67" i="1"/>
  <c r="I68" i="1"/>
  <c r="L68" i="1"/>
  <c r="I69" i="1"/>
  <c r="L69" i="1"/>
  <c r="I70" i="1"/>
  <c r="L70" i="1"/>
  <c r="I72" i="1"/>
  <c r="L72" i="1"/>
  <c r="I74" i="1"/>
  <c r="L74" i="1"/>
  <c r="I75" i="1"/>
  <c r="L75" i="1"/>
  <c r="L57" i="1"/>
  <c r="L90" i="1"/>
  <c r="I85" i="1"/>
  <c r="I83" i="1"/>
  <c r="I84" i="1"/>
  <c r="K83" i="1"/>
  <c r="L83" i="1"/>
  <c r="N83" i="1" s="1"/>
  <c r="K84" i="1"/>
  <c r="L84" i="1"/>
  <c r="N84" i="1" s="1"/>
  <c r="K85" i="1"/>
  <c r="L85" i="1"/>
  <c r="N85" i="1" s="1"/>
  <c r="I81" i="1"/>
  <c r="I79" i="1"/>
  <c r="L81" i="1"/>
  <c r="L80" i="1"/>
  <c r="L79" i="1"/>
  <c r="I91" i="1"/>
  <c r="L91" i="1"/>
  <c r="K26" i="1"/>
  <c r="I29" i="1"/>
  <c r="I24" i="1"/>
  <c r="I25" i="1"/>
  <c r="L23" i="1"/>
  <c r="K24" i="1"/>
  <c r="L24" i="1"/>
  <c r="N24" i="1" s="1"/>
  <c r="K25" i="1"/>
  <c r="L25" i="1"/>
  <c r="N25" i="1" s="1"/>
  <c r="L26" i="1"/>
  <c r="L27" i="1"/>
  <c r="L28" i="1"/>
  <c r="L29" i="1"/>
  <c r="K103" i="1" l="1"/>
  <c r="K88" i="1"/>
  <c r="L106" i="1"/>
  <c r="N106" i="1" s="1"/>
  <c r="L105" i="1"/>
  <c r="N105" i="1" s="1"/>
  <c r="L103" i="1"/>
  <c r="N103" i="1" s="1"/>
  <c r="K57" i="1"/>
  <c r="I59" i="1"/>
  <c r="N58" i="1"/>
  <c r="N69" i="1"/>
  <c r="N66" i="1"/>
  <c r="N62" i="1"/>
  <c r="N70" i="1"/>
  <c r="N67" i="1"/>
  <c r="N63" i="1"/>
  <c r="N60" i="1"/>
  <c r="N71" i="1"/>
  <c r="N68" i="1"/>
  <c r="N64" i="1"/>
  <c r="N61" i="1"/>
  <c r="K71" i="1"/>
  <c r="K70" i="1"/>
  <c r="K69" i="1"/>
  <c r="K68" i="1"/>
  <c r="K67" i="1"/>
  <c r="K66" i="1"/>
  <c r="K64" i="1"/>
  <c r="K63" i="1"/>
  <c r="K62" i="1"/>
  <c r="K61" i="1"/>
  <c r="K60" i="1"/>
  <c r="K58" i="1"/>
  <c r="N74" i="1"/>
  <c r="K72" i="1"/>
  <c r="N75" i="1"/>
  <c r="N72" i="1"/>
  <c r="K75" i="1"/>
  <c r="K74" i="1"/>
  <c r="L88" i="1"/>
  <c r="K90" i="1"/>
  <c r="K86" i="1"/>
  <c r="K81" i="1"/>
  <c r="N81" i="1"/>
  <c r="I80" i="1"/>
  <c r="K79" i="1"/>
  <c r="N79" i="1"/>
  <c r="I26" i="1"/>
  <c r="K91" i="1"/>
  <c r="N91" i="1"/>
  <c r="N29" i="1"/>
  <c r="I27" i="1"/>
  <c r="K28" i="1"/>
  <c r="K27" i="1"/>
  <c r="N27" i="1"/>
  <c r="I23" i="1"/>
  <c r="K29" i="1"/>
  <c r="N26" i="1"/>
  <c r="K107" i="1" l="1"/>
  <c r="L107" i="1"/>
  <c r="N107" i="1" s="1"/>
  <c r="I57" i="1"/>
  <c r="N88" i="1"/>
  <c r="I88" i="1"/>
  <c r="I104" i="1"/>
  <c r="L104" i="1"/>
  <c r="N104" i="1" s="1"/>
  <c r="N57" i="1"/>
  <c r="K59" i="1"/>
  <c r="N59" i="1"/>
  <c r="I90" i="1"/>
  <c r="N90" i="1"/>
  <c r="I86" i="1"/>
  <c r="L86" i="1"/>
  <c r="N86" i="1" s="1"/>
  <c r="K80" i="1"/>
  <c r="N80" i="1"/>
  <c r="N78" i="1" s="1"/>
  <c r="K23" i="1"/>
  <c r="I28" i="1"/>
  <c r="N28" i="1"/>
  <c r="N23" i="1"/>
  <c r="N102" i="1" l="1"/>
  <c r="N101" i="1" s="1"/>
  <c r="N56" i="1"/>
  <c r="L94" i="1" l="1"/>
  <c r="L93" i="1"/>
  <c r="L92" i="1"/>
  <c r="K51" i="1"/>
  <c r="L51" i="1"/>
  <c r="N51" i="1" s="1"/>
  <c r="I51" i="1"/>
  <c r="K40" i="1"/>
  <c r="I93" i="1" l="1"/>
  <c r="I94" i="1"/>
  <c r="I92" i="1"/>
  <c r="I40" i="1"/>
  <c r="K16" i="1"/>
  <c r="I16" i="1"/>
  <c r="N94" i="1" l="1"/>
  <c r="N93" i="1"/>
  <c r="N92" i="1"/>
  <c r="K92" i="1"/>
  <c r="K94" i="1"/>
  <c r="K93" i="1"/>
  <c r="L16" i="1"/>
  <c r="N16" i="1" s="1"/>
  <c r="N89" i="1" l="1"/>
  <c r="I15" i="1"/>
  <c r="K15" i="1"/>
  <c r="L15" i="1"/>
  <c r="N15" i="1" s="1"/>
  <c r="I17" i="1"/>
  <c r="K17" i="1"/>
  <c r="L17" i="1"/>
  <c r="N17" i="1" s="1"/>
  <c r="I18" i="1"/>
  <c r="K18" i="1"/>
  <c r="L18" i="1"/>
  <c r="N18" i="1" s="1"/>
  <c r="I19" i="1"/>
  <c r="K19" i="1"/>
  <c r="L19" i="1"/>
  <c r="N19" i="1" s="1"/>
  <c r="I20" i="1"/>
  <c r="K20" i="1"/>
  <c r="L20" i="1"/>
  <c r="N20" i="1" s="1"/>
  <c r="I21" i="1"/>
  <c r="K21" i="1"/>
  <c r="L21" i="1"/>
  <c r="N21" i="1" s="1"/>
  <c r="L14" i="1" l="1"/>
  <c r="L54" i="1" l="1"/>
  <c r="L52" i="1" l="1"/>
  <c r="L12" i="1" l="1"/>
  <c r="L11" i="1"/>
  <c r="N11" i="1" l="1"/>
  <c r="K11" i="1"/>
  <c r="I11" i="1"/>
  <c r="K12" i="1" l="1"/>
  <c r="I12" i="1"/>
  <c r="N12" i="1"/>
  <c r="I53" i="1"/>
  <c r="K14" i="1" l="1"/>
  <c r="N14" i="1"/>
  <c r="I54" i="1"/>
  <c r="K54" i="1"/>
  <c r="N54" i="1"/>
  <c r="K52" i="1"/>
  <c r="I52" i="1"/>
  <c r="N52" i="1"/>
  <c r="K34" i="1" l="1"/>
  <c r="L34" i="1"/>
  <c r="N34" i="1" s="1"/>
  <c r="I34" i="1"/>
  <c r="K31" i="1" l="1"/>
  <c r="L31" i="1" l="1"/>
  <c r="N31" i="1" s="1"/>
  <c r="I31" i="1"/>
  <c r="L97" i="1" l="1"/>
  <c r="I96" i="1"/>
  <c r="L96" i="1"/>
  <c r="I50" i="1"/>
  <c r="L50" i="1"/>
  <c r="N50" i="1" s="1"/>
  <c r="K50" i="1"/>
  <c r="L53" i="1"/>
  <c r="N53" i="1" s="1"/>
  <c r="N49" i="1" l="1"/>
  <c r="I97" i="1"/>
  <c r="N97" i="1"/>
  <c r="K97" i="1"/>
  <c r="N96" i="1"/>
  <c r="K96" i="1"/>
  <c r="I48" i="1"/>
  <c r="K100" i="1"/>
  <c r="K53" i="1"/>
  <c r="K48" i="1" l="1"/>
  <c r="L48" i="1"/>
  <c r="N48" i="1" s="1"/>
  <c r="N41" i="1" s="1"/>
  <c r="K77" i="1"/>
  <c r="K87" i="1"/>
  <c r="K98" i="1"/>
  <c r="I100" i="1" l="1"/>
  <c r="L100" i="1"/>
  <c r="N100" i="1" s="1"/>
  <c r="I87" i="1"/>
  <c r="L87" i="1"/>
  <c r="N87" i="1" s="1"/>
  <c r="N82" i="1" s="1"/>
  <c r="L77" i="1"/>
  <c r="N77" i="1" s="1"/>
  <c r="N65" i="1" s="1"/>
  <c r="N55" i="1" s="1"/>
  <c r="I77" i="1"/>
  <c r="L98" i="1"/>
  <c r="N98" i="1" s="1"/>
  <c r="I98" i="1"/>
  <c r="N95" i="1" l="1"/>
  <c r="I120" i="1" l="1"/>
  <c r="K120" i="1" l="1"/>
  <c r="L120" i="1"/>
  <c r="N120" i="1" s="1"/>
  <c r="N119" i="1" s="1"/>
  <c r="L9" i="1" l="1"/>
  <c r="N9" i="1" s="1"/>
  <c r="K9" i="1"/>
  <c r="I9" i="1"/>
  <c r="K32" i="1" l="1"/>
  <c r="L32" i="1"/>
  <c r="I32" i="1" l="1"/>
  <c r="N32" i="1"/>
  <c r="I33" i="1" l="1"/>
  <c r="K33" i="1"/>
  <c r="L33" i="1"/>
  <c r="N33" i="1" s="1"/>
  <c r="I30" i="1" l="1"/>
  <c r="K30" i="1"/>
  <c r="L30" i="1"/>
  <c r="N30" i="1" s="1"/>
  <c r="N22" i="1" s="1"/>
  <c r="N40" i="1" l="1"/>
  <c r="L39" i="1" l="1"/>
  <c r="N13" i="1" l="1"/>
  <c r="I36" i="1"/>
  <c r="K36" i="1"/>
  <c r="L36" i="1"/>
  <c r="N36" i="1" s="1"/>
  <c r="I37" i="1"/>
  <c r="K37" i="1"/>
  <c r="L37" i="1"/>
  <c r="N37" i="1" s="1"/>
  <c r="I38" i="1"/>
  <c r="K38" i="1"/>
  <c r="L38" i="1"/>
  <c r="N38" i="1" s="1"/>
  <c r="I39" i="1"/>
  <c r="K39" i="1"/>
  <c r="N39" i="1"/>
  <c r="N35" i="1" l="1"/>
  <c r="I10" i="1"/>
  <c r="L10" i="1"/>
  <c r="K10" i="1"/>
  <c r="N10" i="1" l="1"/>
  <c r="N7" i="1" s="1"/>
  <c r="L121" i="1" l="1"/>
  <c r="M4" i="1" l="1"/>
</calcChain>
</file>

<file path=xl/sharedStrings.xml><?xml version="1.0" encoding="utf-8"?>
<sst xmlns="http://schemas.openxmlformats.org/spreadsheetml/2006/main" count="537" uniqueCount="246">
  <si>
    <t>ITEM</t>
  </si>
  <si>
    <t>SERVIÇO</t>
  </si>
  <si>
    <t>UNID.</t>
  </si>
  <si>
    <t>QUANT.</t>
  </si>
  <si>
    <t>1.</t>
  </si>
  <si>
    <t>SUBTOTAL</t>
  </si>
  <si>
    <t>MATERIAL</t>
  </si>
  <si>
    <t>Valor Unitário</t>
  </si>
  <si>
    <t>MÃO DE OBRA</t>
  </si>
  <si>
    <t>m2</t>
  </si>
  <si>
    <t>Código</t>
  </si>
  <si>
    <t>SINAPI</t>
  </si>
  <si>
    <t>m3</t>
  </si>
  <si>
    <t>TOTAL COM BDI</t>
  </si>
  <si>
    <t>Preço unit. Mat. + M.O. com BDI</t>
  </si>
  <si>
    <t>Refer.</t>
  </si>
  <si>
    <t>TOTAL:</t>
  </si>
  <si>
    <t>2.</t>
  </si>
  <si>
    <t>Preço unit. Mat. + M.O. sem BDI</t>
  </si>
  <si>
    <t>m</t>
  </si>
  <si>
    <t>1.1</t>
  </si>
  <si>
    <t>VALOR TOTAL DA OBRA:</t>
  </si>
  <si>
    <t>SINAPI-I</t>
  </si>
  <si>
    <t>Cotação</t>
  </si>
  <si>
    <t>ESCAVAÇÃO MANUAL DE VALA P/ ELETRODUTO- PROFUNIDADE 60 CM</t>
  </si>
  <si>
    <t>CABO DE COBRE FLEXÍVEL ISOLADO, 6 MM², ANTI-CHAMA 0,6/1,0 KV - FORNECIMENTO E INSTALAÇÃO</t>
  </si>
  <si>
    <t>CAIXA ENTERRADA ELÉTRICA RETANGULAR, EM CONCRETO PRÉ-MOLDADO, FUNDO COM BRITA, DIMENSÕES INTERNAS: 0,4X0,4X0,5 M</t>
  </si>
  <si>
    <t>LOCACAO DE CONTAINER 2,30 X 6,00 M, ALT. 2,50 M</t>
  </si>
  <si>
    <t>LIMPEZA FINAL DA OBRA</t>
  </si>
  <si>
    <t>LOCAÇÃO CONVENCIONAL DE OBRA UTILIZANDO GABARITO DE TÁBUAS CORRIDAS</t>
  </si>
  <si>
    <t>Composição</t>
  </si>
  <si>
    <r>
      <t xml:space="preserve">PREFEITURA MUNICIPAL DE RIO DAS ANTAS
</t>
    </r>
    <r>
      <rPr>
        <b/>
        <sz val="11.5"/>
        <color rgb="FFC00000"/>
        <rFont val="Corbel Light"/>
        <family val="2"/>
      </rPr>
      <t>SECRETARIA DE DESENVOLVIMENTO, INDÚSTRIA, COMÉRCIO, TURISMO E PLANEJAMENTO</t>
    </r>
  </si>
  <si>
    <t>M</t>
  </si>
  <si>
    <t>CONCRETO FCK = 20MPA, TRAÇO 1:2,7:3 (CIMENTO/ AREIA MÉDIA/ BRITA 1)  - PREPARO MECÂNICO COM BETONEIRA 600 L  (BASE PARA OS POSTES FLANGEADOS)</t>
  </si>
  <si>
    <t>LANÇAMENTO COM USO DE BALDES, ADENSAMENTO E ACABAMENTO DE CONCRETO EM ESTRUTURAS (BASE PARA OS POSTES FLANGEADOS)</t>
  </si>
  <si>
    <t>3.1</t>
  </si>
  <si>
    <t>ESCAVAÇÃO MECANIZADA DE VALA COM PROF. ATÉ 1,5 M (MÉDIA ENTRE MONTANTE E JUSANTE/UMA COMPOSIÇÃO POR TRECHO) COM RETROESCAVADEIRA (0,26 M3 /88 HP), LARG. DE 0,8 M A 1,5 M, EM SOLO DE 2A CATEGORIA, EM LOCAIS COM BAIXO NÍVEL DE INTERFERÊNCIA</t>
  </si>
  <si>
    <t>TUBO DE CONCRETO (SIMPLES) PARA REDES COLETORAS DE ÁGUAS PLUVIAIS, DIÂMETRO DE 300 MM, JUNTA RÍGIDA, INSTALADO EM LOCAL COM BAIXO NÍVEL DE INTERFERÊNCIAS - FORNECIMENTO E ASSENTAMENTO</t>
  </si>
  <si>
    <t>REATERRO MECANIZADO DE VALA COM ESCAVADEIRA HIDRÁULICA (CAPACIDADE DA CAÇAMBA: 0,8 M³ / POTÊNCIA: 111 HP), LARGURA ATÉ 1,5 M, PROFUNDIDADE DE 1,5 A 3,0 M, COM SOLO DE 1ª CATEGORIA EM LOCAIS COM BAIXO NÍVEL DE INTERFERÊNCIA</t>
  </si>
  <si>
    <t>ESCAVAÇÃO E CONCRETAGEM DE BLOCOS DE FIXAÇÃO PARA INSTALAÇÃO DE MOBILIÁRIO URBANO</t>
  </si>
  <si>
    <t>LIXEIRA TELADA EM AÇO COM PINTURA NO PROCESSO ELTROSTÁTICO, UM CESTO, CAPACIDADE MÍNIMA 26 LITROS</t>
  </si>
  <si>
    <t>CAIXA COM GRELHA SIMPLES RETANGULAR, EM ALVENARIA COM BLOCOS DE CONCRETO, DIMENSÕES INTERNAS: 0,5X1X1 M</t>
  </si>
  <si>
    <t>BANCO ESTILO FRANCÊS COM ASSENTO EM MADEIRA E ESTRUTURA EM AÇO, 150X70X60 CM, INCLUSIVE PARAFUSOS DE FIXAÇÃO</t>
  </si>
  <si>
    <t>mês</t>
  </si>
  <si>
    <t>ELETRODUTO FLEXÍVEL CORRUGADO, PEAD,1.1/4"  - FORNECIMENTO E INSTALAÇÃO</t>
  </si>
  <si>
    <t>DISJUNTOR MONOPOLAR TIPO DIN, CORRENTE NOMINAL DE 32A - FORNECIMENTO E INSTALAÇÃO</t>
  </si>
  <si>
    <t>LIMPEZA MECANIZADA DE CAMADA VEGETAL, VEGETAÇÃO E PEQUENAS ÁRVORES (DIÂMETRO DE TRONCO MENOR QUE 0,20 M), COM TRATOR DE ESTEIRAS</t>
  </si>
  <si>
    <t>REGULARIZAÇÃO E COMPACTAÇÃO DE SUBLEITO DE SOLO  PREDOMINANTEMENTE ARGILOSO</t>
  </si>
  <si>
    <t>2.1</t>
  </si>
  <si>
    <t>2.2</t>
  </si>
  <si>
    <t>3.</t>
  </si>
  <si>
    <t>LIMPEZA DA OBRA</t>
  </si>
  <si>
    <t>1.2</t>
  </si>
  <si>
    <t>1.3</t>
  </si>
  <si>
    <t>1.4</t>
  </si>
  <si>
    <t>3.2</t>
  </si>
  <si>
    <t>4.</t>
  </si>
  <si>
    <t>2.3</t>
  </si>
  <si>
    <t>2.4</t>
  </si>
  <si>
    <t>2.5</t>
  </si>
  <si>
    <t>2.6</t>
  </si>
  <si>
    <t>2.7</t>
  </si>
  <si>
    <t>2.8</t>
  </si>
  <si>
    <t>TUBO DE CONCRETO (SIMPLES) PARA REDES COLETORAS DE ÁGUAS PLUVIAIS, DIÂMETRO DE 200 MM, JUNTA RÍGIDA, INSTALADO EM LOCAL COM BAIXO NÍVEL DE INTERFERÊNCIAS - FORNECIMENTO E ASSENTAMENTO</t>
  </si>
  <si>
    <t>CONCRETAGEM DE RADIER, PISO OU LAJE SOBRE SOLO, FCK 30 MPA, PARA ESPESSURA DE 10 CM - LANÇAMENTO, ADENSAMENTO E ACABAMENTO (FECHAMENTO DE BOCAS-DE-LOBO EXISTENTES)</t>
  </si>
  <si>
    <t>CHAPA DE MADEIRA COMPENSADA RESINADA PARA FORMA DE CONCRETO, DE *2,2 X 1,1* M, E = 14 MM  (FECHAMENTO DE BOCAS-DE-LOBO EXISTENTES)</t>
  </si>
  <si>
    <t>EXECUÇÃO DE PÁTIO/ESTACIONAMENTO EM PISO INTERTRAVADO, COM BLOCO RETANGULAR COR NATURAL DE 20 X 10 CM, ESPESSURA 6 CM</t>
  </si>
  <si>
    <t>GUIA (MEIO-FIO) CONCRETO, MOLDADA  IN LOCO  EM TRECHO CURVO COM EXTRUSORA, 13 CM BASE X 22 CM ALTURA</t>
  </si>
  <si>
    <t>ÁREA EM PAVER</t>
  </si>
  <si>
    <t>RELÉ FOTOELÉTRICO PARA COMANDO DE ILUMINAÇÃO EXTERNA 1000 W - FORNECIMENTO E INSTALAÇÃO</t>
  </si>
  <si>
    <t>TUBO DE CONCRETO SIMPLES PARA AGUAS PLUVIAIS, CLASSE PS1, COM ENCAIXE MACHO E FEMEA, DIAMETRO NOMINAL DE 400 MM (BASE PARA OS POSTES FLANGEADOS)</t>
  </si>
  <si>
    <t>HASTE DE ATERRAMENTO 5/8  PARA SPDA - FORNECIMENTO E INSTALAÇÃO.</t>
  </si>
  <si>
    <t>REATERRO MANUAL APILOADO COM SOQUETE (MEIO-FIO)</t>
  </si>
  <si>
    <t>GRAMA SINTÉTICA, MÍNIMO 14.000 DETEX, 20 MM, INCLUSIVE LASTRO DE BORRACHA GRANULADA E AREIA FINA E FIXAÇÃO, COM 3 CORES DIFERENTES - FORNECIMENTO E INSTALAÇÃO</t>
  </si>
  <si>
    <t>PISO EM LADRILHO HIDRÁULICO APLICADO EM AMBIENTES EXTERNOS</t>
  </si>
  <si>
    <t>PISO DE CONCRETO POLIDO</t>
  </si>
  <si>
    <t>EXECUÇÃO DE PISO DE CONCRETO COM CONCRETO MOLDADO IN LOCO, USINADO, ESPESSURA 6 CM, ARMADO, INCLUSIVE LONA PLÁSTICA</t>
  </si>
  <si>
    <t>PREPARO DE CONTRAPISO COM POLITRIZ</t>
  </si>
  <si>
    <t>EXECUÇÃO DE PÁTIO/ESTACIONAMENTO EM PISO INTERTRAVADO, COM BLOCO RETANGULAR COLORIDO (VERMELHO) DE 20 X 10 CM, ESPESSURA 6 CM</t>
  </si>
  <si>
    <t>FABRICAÇÃO, MONTAGEM E DESMONTAGEM DE FÔRMA EM CHAPA DE MADEIRA COMPENSADA RESINADA</t>
  </si>
  <si>
    <t>ESCAVAÇÃO MANUAL DE VALA PARA VIGA BALDRAME, COM PREVISÃO DE FÔRMA (CANTEIROS P/ ÁRVORES)</t>
  </si>
  <si>
    <t>FABRICAÇÃO, MONTAGEM E DESMONTAGEM DE FÔRMA PARA VIGA BALDRAME, EM CHAPA DE MADEIRA COMPENSADA RESINADA (CANTEIROS P/ ÁRVORES)</t>
  </si>
  <si>
    <t>CONCRETAGEM DE VIGAS BALDRAMES, FCK 30 MPA, COM USO DE BOMBA  LANÇAMENTO, ADENSAMENTO E ACABAMENTO</t>
  </si>
  <si>
    <t>ALVENARIA DE VEDAÇÃO DE BLOCOS CERÂMICOS FURADOS NA HORIZONTAL DE 9X19X19CM (ESPESSURA 9CM) E ARGAMASSA DE ASSENTAMENTO COM PREPARO MANUAL</t>
  </si>
  <si>
    <t>CHAPISCO APLICADO EM ALVENARIA, COM COLHER DE PEDREIRO.  ARGAMASSA TRAÇO 1:3 COM PREPARO EM BETONEIRA 400L</t>
  </si>
  <si>
    <t>EMBOÇO OU MASSA ÚNICA EM ARGAMASSA TRAÇO 1:2:8, PREPARO MECÂNICO COM BETONEIRA 400 L, APLICADA MANUALMENTE, ESPESSURA DE 25 MM</t>
  </si>
  <si>
    <t>APLICAÇÃO DE FUNDO SELADOR ACRÍLICO EM PAREDES, UMA DEMÃO.</t>
  </si>
  <si>
    <t>PAISAGISMO</t>
  </si>
  <si>
    <t>PLANTIO DE IPÊ ROXO, ALTURA 2,50 M, INCLUSIVE ESCAVAÇÃO E APLICAÇÃO DE FERTILIZANTE QUÍMICO E ORGÂNICO</t>
  </si>
  <si>
    <t>PLANTIO DE MOREIA, ALTURA 30 CM, INCLUSIVE ESCAVAÇÃO E APLICAÇÃO DE FERTILIZANTE QUÍMICO E ORGÂNICO</t>
  </si>
  <si>
    <t>PLANTIO DE PALMEIRA JERIVÁ, ALTURA 2,00 M DE TRONCO, INCLUSIVE ESCAVAÇÃO E APLICAÇÃO DE FERTILIZANTE QUÍMICO E ORGÂNICO</t>
  </si>
  <si>
    <t>SERVIÇOS PRELIMINARES</t>
  </si>
  <si>
    <t>DRENAGEM PLUVIAL</t>
  </si>
  <si>
    <t>GRAMADO SINTÉTICO PLAYGROUND</t>
  </si>
  <si>
    <t>INSTALAÇÕES ELÉTRICAS</t>
  </si>
  <si>
    <t>Equipamentos - Academia ao ar livre</t>
  </si>
  <si>
    <t xml:space="preserve">LASTRO COM MATERIAL GRANULAR, PEDRA BRITADA N.1, COM COMPACTAÇÃO COM PLACA VIBRATÓRIA, INCLUSIVE CARGA E DESCARGA  E NIVELAMENTO </t>
  </si>
  <si>
    <t xml:space="preserve">LASTRO COM MATERIAL GRANULAR, PEDRA BRITADA N.0, COM COMPACTAÇÃO COM PLACA VIBRATÓRIA, INCLUSIVE CARGA E DESCARGA  E NIVELAMENTO </t>
  </si>
  <si>
    <t>LASTRO COM MATERIAL GRANULAR, PEDRA BRITADA N.2, COM COMPACTAÇÃO COM PLACA VIBRATÓRIA, INCLUSIVE CARGA E DESCARGA E NIVELAMENTO</t>
  </si>
  <si>
    <t xml:space="preserve">LASTRO COM MATERIAL GRANULAR, PÓ DE PEDRA, COM COMPACTAÇÃO COM PLACA VIBRATÓRIA, INCLUSIVE CARGA E DESCARGA  E NIVELAMENTO </t>
  </si>
  <si>
    <t>MONTAGEM DE PERGOLADO, INCLUSIVE PARAFUSOS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</si>
  <si>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</si>
  <si>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</si>
  <si>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</si>
  <si>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</si>
  <si>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</si>
  <si>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</si>
  <si>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</si>
  <si>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</si>
  <si>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</si>
  <si>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</si>
  <si>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4.1</t>
  </si>
  <si>
    <t>4.2</t>
  </si>
  <si>
    <t>4.3</t>
  </si>
  <si>
    <t>4.4</t>
  </si>
  <si>
    <t>4.5</t>
  </si>
  <si>
    <t>BRINQUEDOS - PLAYGROUND</t>
  </si>
  <si>
    <t>5.</t>
  </si>
  <si>
    <t>5.1</t>
  </si>
  <si>
    <t>5.2</t>
  </si>
  <si>
    <t>5.3</t>
  </si>
  <si>
    <t>5.4</t>
  </si>
  <si>
    <t>5.5</t>
  </si>
  <si>
    <t>5.6</t>
  </si>
  <si>
    <t>5.7</t>
  </si>
  <si>
    <t>GIRA-GIRA/CARROSSEL DE AÇO COM PINTURA EM PÓ ELETROSTÁTICA, DIÂMETRO MÍNIMO 150 CM</t>
  </si>
  <si>
    <t>ESCORREGADOR EM AÇO COM PINTURA EM PÓ ELETROSTÁTICA 250 CM DE PISTA</t>
  </si>
  <si>
    <t>GANGORRA DUPLA COM PINTURA EM PÓ ELETROSTÁTICA, DIMENSÕES MÍNIMAS 190X120X100</t>
  </si>
  <si>
    <t>BALANÇO DUPLO COM PINTURA EM PÓ ELETROSTÁTICA, DIMENSÕES MÍNIMAS 190X120X100, ALTURA MÍNIMA 2 M</t>
  </si>
  <si>
    <t>PARQUE INFANTIL COM ESTRUTURA PRINCIPAL EM COLUNAS QUADRADAS DE MADEIRA PLÁSTICA, 2 TORRES, ALTURA DA PLATAFORMA 120 A 140 CM, 1 TOBOGÃ COM 2 CURVAS DE 90 GRAUS, 1 RAMPA DE ESCALADA EM MADEIRA OU POLIETILENO, 1 ESCADA EM PLÁSTICO COM GUARDA-CORPO, 1 ESCORREGADOR EM POLIETILENO DE 2,60 M, 1 RAMPA DE CORDAS</t>
  </si>
  <si>
    <t xml:space="preserve">BRINQUEDO DE MOLA FABRICADO EM PLÁSTICO ROTOMOLDADO OU FIBRA </t>
  </si>
  <si>
    <t>ACADEMIA AO AR LIVRE</t>
  </si>
  <si>
    <t>MESA DE CONCRETO COM BANCOS</t>
  </si>
  <si>
    <t xml:space="preserve">ESCAVAÇÃO E CONCRETAGEM DE BLOCOS DE FIXAÇÃO PARA MESAS E BANCOS DE CONCRETO, COM CHUMBAMENTO </t>
  </si>
  <si>
    <t>PILAR 3,0 M X 20 CM X 20 CM EM EUCALIPTO TRATADO</t>
  </si>
  <si>
    <t>PEÇA 5,0 M X 30 CM X 10 CM EM EUCALIPTO TRATADO</t>
  </si>
  <si>
    <t>PEÇA 3,5 M X 20 CM X 10 CM EM EUCALIPTO TRATADO</t>
  </si>
  <si>
    <t>ESCAVAÇÃO E CONCRETAGEM DE BLOCOS DE FIXAÇÃO</t>
  </si>
  <si>
    <t>PINTURA VERNIZ (COM COR) EM MADEIRA, 3 DEMÃOS</t>
  </si>
  <si>
    <t>PERGOLADOS</t>
  </si>
  <si>
    <t>MOBILIÁRIO</t>
  </si>
  <si>
    <t>PAVIMENTAÇÃO EM LADRILHO HIDRÁULICO</t>
  </si>
  <si>
    <t>PLANTIO DE SUNPATIENS, ALTURA 25 A 50 CM, INCLUSIVE ESCAVAÇÃO E APLICAÇÃO DE FERTILIZANTE QUÍMICO E ORGÂNICO</t>
  </si>
  <si>
    <t>Mercado</t>
  </si>
  <si>
    <t>1.5</t>
  </si>
  <si>
    <t>PLACA DE OBRA (PARA CONSTRUCAO CIVIL) EM CHAPA
GALVANIZADA *N. 22*, ADESIVADA, DE 2,0 X 1,125 M, COM
FIXAÇÃO EM ESTRUTURA DE MADEIRA</t>
  </si>
  <si>
    <t>ALONGADOR COM TRES ALTURAS, EM TUBO DE ACO CARBONO, PINTURA NO PROCESSO ELETROSTATICO - EQUIPAMENTO DE GINASTICA PARA ACADEMIA AO AR LIVRE / ACADEMIA DA TERCEIRA IDADE - ATI, INCLUSIVE PARAFUSOS DE FIXAÇÃO</t>
  </si>
  <si>
    <t>LIXEIRA DUPLA, COM CAPACIDADE VOLUMETRICA DE 60L*, FABRICADA EM TUBO DE ACO CARBONO, CESTOS EM CHAPA DE ACO E PINTURA NO PROCESSO ELETROSTATICO - PARA ACADEMIA AO AR LIVRE / ACADEMIA DA TERCEIRA IDADE - ATI, INCLUSIVE PARAFUSOS DE FIXAÇÃO</t>
  </si>
  <si>
    <t>MULTIEXERCITADOR COM SEIS FUNCOES, EM TUBO DE ACO CARBONO, PINTURA NO PROCESSO ELETROSTATICO - EQUIPAMENTO DE GINASTICA PARA ACADEMIA AO AR LIVRE / ACADEMIA DA TERCEIRA IDADE - ATI, INCLUSIVE PARAFUSOS DE FIXAÇÃO</t>
  </si>
  <si>
    <t>PLACA ORIENTATIVA SOBRE EXERCÍCIOS, 2,00M X 1,00M, EM TUBO DE ACO CARBONO, PINTURA NO PROCESSO ELETROSTATICO - PARA ACADEMIA AO AR LIVRE / ACADEMIA DA TERCEIRA IDADE - ATI, INCLUSIVE PARAFUSOS DE FIXAÇÃO</t>
  </si>
  <si>
    <t>PRESSAO DE PERNAS DUPLO EM TUBO DE ACO CARBONO, PINTURA NO PROCESSO ELETROSTATICO - EQUIPAMENTO DE GINASTICA PARA ACADEMIA AO AR LIVRE / ACADEMIA DA TERCEIRA IDADE - ATI, INCLUSIVE PARAFUSOS DE FIXAÇÃO</t>
  </si>
  <si>
    <t>ROTACAO VERTICAL DUPLO, EM TUBO DE ACO CARBONO, PINTURA NO PROCESSO ELETROSTATICO - EQUIPAMENTO DE GINASTICA PARA ACADEMIA AO AR LIVRE / ACADEMIA DA TERCEIRA IDADE - ATI, INCLUSIVE PARAFUSOS DE FIXAÇÃO</t>
  </si>
  <si>
    <t>SIMULADOR DE CAMINHADA DUPLO EM TUBO DE ACO CARBONO, PINTURA NO PROCESSO ELETROSTATICO - EQUIPAMENTO DE GINASTICA PARA ACADEMIA AO AR LIVRE / ACADEMIA DA TERCEIRA IDADE - ATI, INCLUSIVE PARAFUSOS DE FIXAÇÃO</t>
  </si>
  <si>
    <t>SIMULADOR DE CAVALGADA DUPLO EM TUBO DE ACO CARBONO, PINTURA NO PROCESSO ELETROSTATICO - EQUIPAMENTO DE GINASTICA PARA ACADEMIA AO AR LIVRE / ACADEMIA DA TERCEIRA IDADE - ATI, INCLUSIVE PARAFUSOS DE FIXAÇÃO</t>
  </si>
  <si>
    <t>SIMULADOR DE REMO INDIVIDUAL, EM TUBO DE ACO CARBONO, PINTURA NO PROCESSO ELETROSTATICO - EQUIPAMENTO DE GINASTICA PARA ACADEMIA AO AR LIVRE / ACADEMIA DA TERCEIRA IDADE - ATI, INCLUSIVE PARAFUSOS DE FIXAÇÃO</t>
  </si>
  <si>
    <t>SURF DUPLO, EM TUBO DE ACO CARBONO, PINTURA NO PROCESSO ELETROSTATICO - EQUIPAMENTO DE GINASTICA PARA ACADEMIA AO AR LIVRE / ACADEMIA DA TERCEIRA IDADE - ATI, INCLUSIVE PARAFUSOS DE FIXAÇÃO</t>
  </si>
  <si>
    <t>ELÍPTICO DUPLO, EM TUBO DE AÇO CARBONO, PINTURA NO PROCESSO ELETROSTATICO - EQUIPAMENTO DE GINASTICA PARA ACADEMIA AO AR LIVRE / ACADEMIA DA TERCEIRA IDADE - ATI, INCLUSIVE PARAFUSOS DE FIXAÇÃO</t>
  </si>
  <si>
    <t>Referência: SINAPI 07/2021 não desonerado; Cotações de mercado</t>
  </si>
  <si>
    <t>DRENO ESPINHA DE PEIXE (SEÇÃO (0,40 X 0,40 M), COM TUBO DE PEAD CORRUGADO PERFURADO, DN 100 MM, ENCHIMENTO COM BRITA, ENVOLVIDO COM MANTA GEOTÊXTIL, INCLUSIVE CONEXÕES</t>
  </si>
  <si>
    <t>POSTE TELECÔNICO CURVO 5 M FLANGEADO, INCLUSIVE CHUMBADOR COMPLETO APARELHADO TIPO "J", FABRICADO EM AÇO GALVANIZADO SAE 1010/1020, COM PINTURA PÓ ELETROSTÁTICA, FORNECIMENTO E INSTALAÇÃO</t>
  </si>
  <si>
    <t>POSTE TELECÔNICO CURVO DUPLO 8 M FLANGEADO, INCLUSIVE CHUMBADOR COMPLETO APARELHADO TIPO "J", FABRICADO EM AÇO GALVANIZADO SAE 1010/1020, COM PINTURA PÓ ELETROSTÁTICA, FORNECIMENTO E INSTALAÇÃO</t>
  </si>
  <si>
    <t>PINTURA DE MEIO-FIO, INCLUSO FUNDO SELADOR, DUAS DEMÃOS</t>
  </si>
  <si>
    <t>APLICAÇÃO MANUAL DE PINTURA COM TINTA LÁTEX ACRÍLICA, DUAS DEMÃOS</t>
  </si>
  <si>
    <t>6.</t>
  </si>
  <si>
    <t>6.1</t>
  </si>
  <si>
    <t>6.2</t>
  </si>
  <si>
    <t>6.3</t>
  </si>
  <si>
    <t>6.4</t>
  </si>
  <si>
    <t>6.5</t>
  </si>
  <si>
    <t>7.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</si>
  <si>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</si>
  <si>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</si>
  <si>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</si>
  <si>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</si>
  <si>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</si>
  <si>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</si>
  <si>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</si>
  <si>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</si>
  <si>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</si>
  <si>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</si>
  <si>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</si>
  <si>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</si>
  <si>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</si>
  <si>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</si>
  <si>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</si>
  <si>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</si>
  <si>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</si>
  <si>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</si>
  <si>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</si>
  <si>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</si>
  <si>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</si>
  <si>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</si>
  <si>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</si>
  <si>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</si>
  <si>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</si>
  <si>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</si>
  <si>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</si>
  <si>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</si>
  <si>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</si>
  <si>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</si>
  <si>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</si>
  <si>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</si>
  <si>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</si>
  <si>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</si>
  <si>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</si>
  <si>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</si>
  <si>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</si>
  <si>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</si>
  <si>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</si>
  <si>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</si>
  <si>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</si>
  <si>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12.1</t>
  </si>
  <si>
    <t>12.2</t>
  </si>
  <si>
    <t>13.1</t>
  </si>
  <si>
    <t>Canteiros para árvores - AAL</t>
  </si>
  <si>
    <t>Vegetação - geral</t>
  </si>
  <si>
    <t>12.1.1</t>
  </si>
  <si>
    <t>12.1.2</t>
  </si>
  <si>
    <t>12.1.3</t>
  </si>
  <si>
    <t>12.1.4</t>
  </si>
  <si>
    <t>12.2.1</t>
  </si>
  <si>
    <t>VIGA BALDRAME 15X40 CM , INCLUSIVE ESCAVAÇÃO, FORMAS, ARMADURA LONGITUDINAL 4 Ø CA-50 8 MM E ARMADURA TRANSVERSAL (ESTRIBOS) CA-60 5 MM C/ 15 CM, CONCRETO FCK 25 MPA COM PREPARO EM BETONEIRA</t>
  </si>
  <si>
    <t>PLANTIO DE AGAPANTO, ALTURA 25 A 50 CM, INCLUSIVE ESCAVAÇÃO E APLICAÇÃO DE FERTILIZANTE QUÍMICO E ORGÂNICO</t>
  </si>
  <si>
    <t>Canteiro principal</t>
  </si>
  <si>
    <t>APLICAÇÃO DE LONA PLÁSTICA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</si>
  <si>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</si>
  <si>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</si>
  <si>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</si>
  <si>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</si>
  <si>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</si>
  <si>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</si>
  <si>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</si>
  <si>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</si>
  <si>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 xml:space="preserve">IMPERMEABILIZAÇÃO DE SUPERFÍCIE COM EMULSÃO ASFÁLTICA, 2 DEMÃOS </t>
  </si>
  <si>
    <t>VIGA CINTA 10X10 CM , INCLUSIVE FORMAS, ARMADURA LONGITUDINAL 2 Ø CA-50 8 MM, CONCRETO FCK 25 MPA COM PREPARO EM BETONEIRA</t>
  </si>
  <si>
    <t>ALVENARIA DE VEDAÇÃO DE BLOCOS VAZADOS DE CONCRETO DE 9X19X39CM (ESPESSURA 9CM) DE PAREDES COM ÁREA LÍQUIDA MENOR QUE 6M² SEM VÃOS E ARGAMASSA DE ASSENTAMENTO COM PREPARO EM BETONEIRA</t>
  </si>
  <si>
    <t>PLANTIO DE PALMEIRA LEQUE ALTURA 1,40 M DE TRONCO, INCLUSIVE ESCAVAÇÃO E APLICAÇÃO DE FERTILIZANTE QUÍMICO E ORGÂNICO</t>
  </si>
  <si>
    <t>12.1.5</t>
  </si>
  <si>
    <t>12.1.6</t>
  </si>
  <si>
    <t>PLANILHA ORÇAMENTÁRIA MODELO PARA PREENCHIMENTO
OBRA: CONSTRUÇÃO DE PRAÇA EM IPOMEIA</t>
  </si>
  <si>
    <t>OBS.: Ao utilizar este modelo, retirar o timbre da Prefeitura e preencher o cabeçalho com identificação da empresa</t>
  </si>
  <si>
    <t>BDI</t>
  </si>
  <si>
    <t>BDI 1</t>
  </si>
  <si>
    <t>BDI 2</t>
  </si>
  <si>
    <t>B.D.I. 1 (%):</t>
  </si>
  <si>
    <t>B.D.I. 2 (%):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</si>
</sst>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2"/>
      <color theme="1"/>
      <name val="Arial"/>
      <family val="2"/>
    </font>
    <font>
      <b/>
      <sz val="11.5"/>
      <name val="Garamond"/>
      <family val="1"/>
    </font>
    <font>
      <b/>
      <sz val="11.5"/>
      <color theme="1"/>
      <name val="Arial"/>
      <family val="2"/>
    </font>
    <font>
      <sz val="8"/>
      <color theme="1"/>
      <name val="Arial"/>
      <family val="2"/>
    </font>
    <font>
      <b/>
      <sz val="13.5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orbel"/>
      <family val="2"/>
    </font>
    <font>
      <b/>
      <sz val="11.5"/>
      <color rgb="FFC00000"/>
      <name val="Corbel Light"/>
      <family val="2"/>
    </font>
    <font>
      <sz val="10.5"/>
      <color theme="4" tint="-0.249977111117893"/>
      <name val="Arial"/>
      <family val="2"/>
    </font>
    <font>
      <sz val="10.5"/>
      <color rgb="FF2C7A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44" fontId="8" fillId="4" borderId="5" applyBorder="0">
      <alignment horizontal="center"/>
    </xf>
    <xf numFmtId="43" fontId="3" fillId="0" borderId="0" applyFont="0" applyFill="0" applyBorder="0" applyAlignment="0" applyProtection="0"/>
  </cellStyleXfs>
  <cellXfs count="193">
    <xf numFmtId="0" fontId="0" fillId="0" borderId="0" xfId="0"/>
    <xf numFmtId="0" fontId="7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164" fontId="8" fillId="0" borderId="30" xfId="0" applyNumberFormat="1" applyFont="1" applyBorder="1" applyAlignment="1">
      <alignment vertical="center"/>
    </xf>
    <xf numFmtId="0" fontId="8" fillId="5" borderId="35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4" fontId="7" fillId="0" borderId="10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4" fontId="7" fillId="0" borderId="3" xfId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8" fillId="4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4" fontId="7" fillId="0" borderId="9" xfId="1" applyFont="1" applyBorder="1" applyAlignment="1" applyProtection="1">
      <alignment horizontal="center" vertical="center"/>
    </xf>
    <xf numFmtId="0" fontId="5" fillId="7" borderId="7" xfId="0" applyFont="1" applyFill="1" applyBorder="1" applyAlignment="1">
      <alignment horizontal="right" vertical="center"/>
    </xf>
    <xf numFmtId="44" fontId="5" fillId="7" borderId="17" xfId="0" applyNumberFormat="1" applyFont="1" applyFill="1" applyBorder="1" applyAlignment="1">
      <alignment horizontal="center" vertical="center"/>
    </xf>
    <xf numFmtId="44" fontId="7" fillId="8" borderId="23" xfId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 wrapText="1"/>
    </xf>
    <xf numFmtId="44" fontId="7" fillId="0" borderId="22" xfId="1" applyFont="1" applyBorder="1" applyAlignment="1" applyProtection="1">
      <alignment horizontal="center" vertical="center"/>
      <protection locked="0"/>
    </xf>
    <xf numFmtId="2" fontId="7" fillId="4" borderId="37" xfId="0" applyNumberFormat="1" applyFont="1" applyFill="1" applyBorder="1" applyAlignment="1" applyProtection="1">
      <alignment horizontal="center" vertical="center"/>
      <protection locked="0"/>
    </xf>
    <xf numFmtId="44" fontId="13" fillId="0" borderId="0" xfId="1" applyFont="1" applyBorder="1" applyAlignment="1">
      <alignment horizontal="center" vertical="center"/>
    </xf>
    <xf numFmtId="44" fontId="7" fillId="0" borderId="23" xfId="1" applyFont="1" applyBorder="1" applyAlignment="1" applyProtection="1">
      <alignment horizontal="center" vertical="center"/>
    </xf>
    <xf numFmtId="0" fontId="5" fillId="7" borderId="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4" fontId="7" fillId="0" borderId="16" xfId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4" fontId="7" fillId="0" borderId="16" xfId="1" applyFont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164" fontId="8" fillId="4" borderId="30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44" fontId="10" fillId="0" borderId="0" xfId="1" applyFont="1" applyBorder="1" applyAlignment="1"/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44" fontId="7" fillId="0" borderId="30" xfId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0" fontId="5" fillId="7" borderId="55" xfId="0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0" fontId="5" fillId="7" borderId="56" xfId="0" applyFont="1" applyFill="1" applyBorder="1" applyAlignment="1">
      <alignment horizontal="right" vertical="center"/>
    </xf>
    <xf numFmtId="44" fontId="5" fillId="7" borderId="27" xfId="0" applyNumberFormat="1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4" fontId="7" fillId="0" borderId="58" xfId="1" applyFont="1" applyBorder="1" applyAlignment="1" applyProtection="1">
      <alignment horizontal="center" vertical="center"/>
      <protection locked="0"/>
    </xf>
    <xf numFmtId="2" fontId="7" fillId="4" borderId="10" xfId="0" applyNumberFormat="1" applyFont="1" applyFill="1" applyBorder="1" applyAlignment="1" applyProtection="1">
      <alignment horizontal="center" vertical="center"/>
      <protection locked="0"/>
    </xf>
    <xf numFmtId="2" fontId="7" fillId="4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9" xfId="1" applyFont="1" applyBorder="1" applyAlignment="1" applyProtection="1">
      <alignment horizontal="center" vertical="center"/>
      <protection locked="0"/>
    </xf>
    <xf numFmtId="0" fontId="19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0" borderId="30" xfId="1" applyFont="1" applyBorder="1" applyAlignment="1" applyProtection="1">
      <alignment horizontal="center" vertical="center"/>
    </xf>
    <xf numFmtId="44" fontId="7" fillId="8" borderId="50" xfId="1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44" fontId="7" fillId="0" borderId="0" xfId="1" applyFont="1" applyBorder="1" applyAlignment="1" applyProtection="1">
      <alignment horizontal="center" vertical="center"/>
      <protection locked="0"/>
    </xf>
    <xf numFmtId="44" fontId="7" fillId="0" borderId="0" xfId="1" applyFont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44" fontId="5" fillId="2" borderId="2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4" fontId="7" fillId="0" borderId="3" xfId="1" applyFont="1" applyBorder="1" applyAlignment="1" applyProtection="1">
      <alignment horizontal="center" vertical="center"/>
    </xf>
    <xf numFmtId="44" fontId="7" fillId="8" borderId="53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44" fontId="7" fillId="0" borderId="37" xfId="1" applyFont="1" applyBorder="1" applyAlignment="1" applyProtection="1">
      <alignment horizontal="center" vertical="center"/>
    </xf>
    <xf numFmtId="44" fontId="7" fillId="0" borderId="47" xfId="1" applyFont="1" applyBorder="1" applyAlignment="1" applyProtection="1">
      <alignment horizontal="center" vertical="center"/>
      <protection locked="0"/>
    </xf>
    <xf numFmtId="44" fontId="7" fillId="0" borderId="59" xfId="1" applyFont="1" applyBorder="1" applyAlignment="1" applyProtection="1">
      <alignment horizontal="center" vertical="center"/>
    </xf>
    <xf numFmtId="44" fontId="7" fillId="8" borderId="59" xfId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 applyProtection="1">
      <alignment horizontal="center" vertical="center"/>
      <protection locked="0"/>
    </xf>
    <xf numFmtId="2" fontId="7" fillId="4" borderId="54" xfId="0" applyNumberFormat="1" applyFont="1" applyFill="1" applyBorder="1" applyAlignment="1" applyProtection="1">
      <alignment horizontal="center" vertical="center"/>
      <protection locked="0"/>
    </xf>
    <xf numFmtId="44" fontId="7" fillId="0" borderId="51" xfId="1" applyFont="1" applyBorder="1" applyAlignment="1" applyProtection="1">
      <alignment horizontal="center" vertical="center"/>
      <protection locked="0"/>
    </xf>
    <xf numFmtId="44" fontId="7" fillId="0" borderId="48" xfId="1" applyFont="1" applyBorder="1" applyAlignment="1" applyProtection="1">
      <alignment horizontal="center" vertical="center"/>
    </xf>
    <xf numFmtId="44" fontId="7" fillId="0" borderId="50" xfId="1" applyFont="1" applyBorder="1" applyAlignment="1" applyProtection="1">
      <alignment horizontal="center" vertical="center"/>
    </xf>
    <xf numFmtId="44" fontId="7" fillId="0" borderId="50" xfId="1" applyFont="1" applyBorder="1" applyAlignment="1" applyProtection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Alignment="1" applyProtection="1">
      <alignment horizontal="center" vertical="center"/>
      <protection locked="0"/>
    </xf>
    <xf numFmtId="44" fontId="7" fillId="2" borderId="15" xfId="1" applyFont="1" applyFill="1" applyBorder="1" applyAlignment="1" applyProtection="1">
      <alignment horizontal="center" vertical="center"/>
      <protection locked="0"/>
    </xf>
    <xf numFmtId="44" fontId="7" fillId="2" borderId="15" xfId="1" applyFont="1" applyFill="1" applyBorder="1" applyAlignment="1" applyProtection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44" fontId="7" fillId="0" borderId="43" xfId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2" fontId="7" fillId="0" borderId="37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2" fontId="7" fillId="0" borderId="48" xfId="0" applyNumberFormat="1" applyFont="1" applyBorder="1" applyAlignment="1" applyProtection="1">
      <alignment horizontal="center" vertical="center"/>
      <protection locked="0"/>
    </xf>
    <xf numFmtId="44" fontId="7" fillId="0" borderId="45" xfId="1" applyFont="1" applyBorder="1" applyAlignment="1" applyProtection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2" fontId="7" fillId="4" borderId="48" xfId="0" applyNumberFormat="1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44" fontId="7" fillId="0" borderId="60" xfId="1" applyFont="1" applyBorder="1" applyAlignment="1" applyProtection="1">
      <alignment horizontal="center" vertical="center"/>
    </xf>
    <xf numFmtId="44" fontId="7" fillId="8" borderId="43" xfId="1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8" fillId="7" borderId="55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2" fontId="7" fillId="7" borderId="15" xfId="0" applyNumberFormat="1" applyFont="1" applyFill="1" applyBorder="1" applyAlignment="1" applyProtection="1">
      <alignment horizontal="center" vertical="center"/>
      <protection locked="0"/>
    </xf>
    <xf numFmtId="44" fontId="7" fillId="7" borderId="15" xfId="1" applyFont="1" applyFill="1" applyBorder="1" applyAlignment="1" applyProtection="1">
      <alignment horizontal="center" vertical="center"/>
      <protection locked="0"/>
    </xf>
    <xf numFmtId="44" fontId="7" fillId="7" borderId="15" xfId="1" applyFont="1" applyFill="1" applyBorder="1" applyAlignment="1" applyProtection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4" fillId="0" borderId="30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4" fontId="15" fillId="4" borderId="46" xfId="0" applyNumberFormat="1" applyFont="1" applyFill="1" applyBorder="1" applyAlignment="1">
      <alignment horizontal="left"/>
    </xf>
    <xf numFmtId="0" fontId="15" fillId="4" borderId="2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right" vertical="center"/>
    </xf>
    <xf numFmtId="0" fontId="15" fillId="4" borderId="52" xfId="0" applyFont="1" applyFill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0" fillId="0" borderId="61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2" fontId="10" fillId="0" borderId="27" xfId="2" applyNumberFormat="1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</cellXfs>
  <cellStyles count="10">
    <cellStyle name="Estilo 1" xfId="8"/>
    <cellStyle name="Moeda" xfId="1" builtinId="4"/>
    <cellStyle name="Normal" xfId="0" builtinId="0"/>
    <cellStyle name="Normal 2" xfId="4"/>
    <cellStyle name="Normal 2 2" xfId="5"/>
    <cellStyle name="Normal 3" xfId="3"/>
    <cellStyle name="Normal 4" xfId="7"/>
    <cellStyle name="Porcentagem" xfId="2" builtinId="5"/>
    <cellStyle name="Vírgula 2" xfId="6"/>
    <cellStyle name="Vírgula 3" xfId="9"/>
  </cellStyles>
  <dxfs count="0"/>
  <tableStyles count="0" defaultTableStyle="TableStyleMedium9" defaultPivotStyle="PivotStyleLight16"/>
  <colors>
    <mruColors>
      <color rgb="FFFFFF99"/>
      <color rgb="FF2C7A00"/>
      <color rgb="FFF5DDFF"/>
      <color rgb="FFFFDDF8"/>
      <color rgb="FFCCFF66"/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274107</xdr:colOff>
      <xdr:row>0</xdr:row>
      <xdr:rowOff>85830</xdr:rowOff>
    </xdr:from>
    <xdr:to>
      <xdr:col>1</xdr:col>
      <xdr:colOff>437283</xdr:colOff>
      <xdr:row>2</xdr:row>
      <xdr:rowOff>512786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D336AE0-B39A-4AA9-9BE4-CF9CD526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07" y="85830"/>
          <a:ext cx="1030817" cy="1124878"/>
        </a:xfrm>
        <a:prstGeom prst="rect">
          <a:avLst/>
        </a:prstGeom>
      </xdr:spPr>
    </xdr:pic>
    <xdr:clientData/>
  </xdr:twoCellAnchor>
  <xdr:twoCellAnchor>
    <xdr:from>
      <xdr:col>4</xdr:col>
      <xdr:colOff>2976995</xdr:colOff>
      <xdr:row>0</xdr:row>
      <xdr:rowOff>301336</xdr:rowOff>
    </xdr:from>
    <xdr:to>
      <xdr:col>11</xdr:col>
      <xdr:colOff>197427</xdr:colOff>
      <xdr:row>0</xdr:row>
      <xdr:rowOff>301336</xdr:rowOff>
    </xdr:to>
    <xdr:sp macro="" textlink="">
      <xdr:nvSpPr>
        <xdr:cNvPr id="1026" name="Conector reto 28"/>
        <xdr:cNvSpPr>
          <a:spLocks noChangeShapeType="1"/>
        </xdr:cNvSpPr>
      </xdr:nvSpPr>
      <xdr:spPr bwMode="auto">
        <a:xfrm>
          <a:off x="4856018" y="301336"/>
          <a:ext cx="6321136" cy="0"/>
        </a:xfrm>
        <a:prstGeom prst="line">
          <a:avLst/>
        </a:prstGeom>
        <a:noFill/>
        <a:ln w="3810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3421207</xdr:colOff>
      <xdr:row>0</xdr:row>
      <xdr:rowOff>248516</xdr:rowOff>
    </xdr:from>
    <xdr:to>
      <xdr:col>10</xdr:col>
      <xdr:colOff>647700</xdr:colOff>
      <xdr:row>0</xdr:row>
      <xdr:rowOff>248516</xdr:rowOff>
    </xdr:to>
    <xdr:sp macro="" textlink="">
      <xdr:nvSpPr>
        <xdr:cNvPr id="1028" name="Conector reto 27"/>
        <xdr:cNvSpPr>
          <a:spLocks noChangeShapeType="1"/>
        </xdr:cNvSpPr>
      </xdr:nvSpPr>
      <xdr:spPr bwMode="auto">
        <a:xfrm>
          <a:off x="5300230" y="248516"/>
          <a:ext cx="5340061" cy="0"/>
        </a:xfrm>
        <a:prstGeom prst="line">
          <a:avLst/>
        </a:prstGeom>
        <a:noFill/>
        <a:ln w="1905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30"/>
  <sheetViews>
    <sheetView tabSelected="1" zoomScale="110" zoomScaleNormal="110" zoomScaleSheetLayoutView="100" workbookViewId="0">
      <pane ySplit="6" topLeftCell="A74" activePane="bottomLeft" state="frozen"/>
      <selection pane="bottomLeft" activeCell="L39" sqref="L39:L40"/>
    </sheetView>
  </sheetViews>
  <sheetFormatPr defaultRowHeight="13.5" outlineLevelRow="1" x14ac:dyDescent="0.25"/>
  <cols>
    <col min="1" max="1" width="13" style="39" customWidth="1"/>
    <col min="2" max="2" width="9.85546875" style="1" bestFit="1" customWidth="1"/>
    <col min="3" max="3" width="5.85546875" style="131" bestFit="1" customWidth="1"/>
    <col min="4" max="4" width="8.5703125" style="1" customWidth="1"/>
    <col min="5" max="5" width="61" style="1" customWidth="1"/>
    <col min="6" max="6" width="7.5703125" style="1" bestFit="1" customWidth="1"/>
    <col min="7" max="7" width="9.5703125" style="1" bestFit="1" customWidth="1"/>
    <col min="8" max="8" width="14.85546875" style="1" bestFit="1" customWidth="1"/>
    <col min="9" max="10" width="16" style="1" bestFit="1" customWidth="1"/>
    <col min="11" max="11" width="14.85546875" style="1" bestFit="1" customWidth="1"/>
    <col min="12" max="12" width="14" style="1" customWidth="1"/>
    <col min="13" max="13" width="14.5703125" style="17" customWidth="1"/>
    <col min="14" max="14" width="18" style="1" bestFit="1" customWidth="1"/>
    <col min="15" max="15" width="7.5703125" style="1" customWidth="1"/>
    <col min="16" max="16384" width="9.140625" style="1"/>
  </cols>
  <sheetData>
    <row r="1" spans="1:16" ht="51.75" customHeight="1" thickBot="1" x14ac:dyDescent="0.3">
      <c r="A1" s="144"/>
      <c r="B1" s="145"/>
      <c r="C1" s="145"/>
      <c r="D1" s="146"/>
      <c r="E1" s="141" t="s">
        <v>31</v>
      </c>
      <c r="F1" s="142"/>
      <c r="G1" s="142"/>
      <c r="H1" s="142"/>
      <c r="I1" s="142"/>
      <c r="J1" s="142"/>
      <c r="K1" s="142"/>
      <c r="L1" s="142"/>
      <c r="M1" s="142"/>
      <c r="N1" s="143"/>
    </row>
    <row r="2" spans="1:16" ht="3" customHeight="1" thickBot="1" x14ac:dyDescent="0.3">
      <c r="A2" s="147"/>
      <c r="B2" s="148"/>
      <c r="C2" s="148"/>
      <c r="D2" s="149"/>
      <c r="E2" s="2"/>
      <c r="F2" s="2"/>
      <c r="G2" s="2"/>
      <c r="H2" s="2"/>
      <c r="I2" s="2"/>
      <c r="J2" s="2"/>
      <c r="K2" s="2"/>
      <c r="L2" s="2"/>
      <c r="M2" s="16"/>
      <c r="N2" s="3"/>
      <c r="O2" s="33"/>
    </row>
    <row r="3" spans="1:16" ht="43.5" customHeight="1" thickTop="1" thickBot="1" x14ac:dyDescent="0.3">
      <c r="A3" s="150"/>
      <c r="B3" s="151"/>
      <c r="C3" s="151"/>
      <c r="D3" s="151"/>
      <c r="E3" s="152" t="s">
        <v>239</v>
      </c>
      <c r="F3" s="153"/>
      <c r="G3" s="153"/>
      <c r="H3" s="153"/>
      <c r="I3" s="153"/>
      <c r="J3" s="153"/>
      <c r="K3" s="153"/>
      <c r="L3" s="153"/>
      <c r="M3" s="153"/>
      <c r="N3" s="154"/>
      <c r="O3" s="33"/>
    </row>
    <row r="4" spans="1:16" ht="19.5" customHeight="1" thickBot="1" x14ac:dyDescent="0.3">
      <c r="A4" s="162"/>
      <c r="B4" s="162"/>
      <c r="C4" s="162"/>
      <c r="D4" s="162"/>
      <c r="E4" s="163"/>
      <c r="F4" s="163"/>
      <c r="G4" s="163"/>
      <c r="H4" s="163"/>
      <c r="I4" s="163"/>
      <c r="J4" s="163"/>
      <c r="L4" s="15" t="s">
        <v>16</v>
      </c>
      <c r="M4" s="161">
        <f>L121</f>
        <v>0</v>
      </c>
      <c r="N4" s="161"/>
      <c r="O4" s="34"/>
      <c r="P4" s="4"/>
    </row>
    <row r="5" spans="1:16" ht="13.5" customHeight="1" x14ac:dyDescent="0.25">
      <c r="A5" s="155" t="s">
        <v>15</v>
      </c>
      <c r="B5" s="155" t="s">
        <v>10</v>
      </c>
      <c r="C5" s="176" t="s">
        <v>241</v>
      </c>
      <c r="D5" s="155" t="s">
        <v>0</v>
      </c>
      <c r="E5" s="157" t="s">
        <v>1</v>
      </c>
      <c r="F5" s="155" t="s">
        <v>2</v>
      </c>
      <c r="G5" s="164" t="s">
        <v>3</v>
      </c>
      <c r="H5" s="166" t="s">
        <v>6</v>
      </c>
      <c r="I5" s="167"/>
      <c r="J5" s="135" t="s">
        <v>8</v>
      </c>
      <c r="K5" s="136"/>
      <c r="L5" s="139" t="s">
        <v>18</v>
      </c>
      <c r="M5" s="139" t="s">
        <v>14</v>
      </c>
      <c r="N5" s="159" t="s">
        <v>13</v>
      </c>
      <c r="O5" s="33"/>
    </row>
    <row r="6" spans="1:16" ht="30" customHeight="1" thickBot="1" x14ac:dyDescent="0.3">
      <c r="A6" s="156"/>
      <c r="B6" s="156"/>
      <c r="C6" s="177"/>
      <c r="D6" s="156"/>
      <c r="E6" s="158"/>
      <c r="F6" s="156"/>
      <c r="G6" s="165"/>
      <c r="H6" s="47" t="s">
        <v>7</v>
      </c>
      <c r="I6" s="5" t="s">
        <v>5</v>
      </c>
      <c r="J6" s="6" t="s">
        <v>7</v>
      </c>
      <c r="K6" s="48" t="s">
        <v>5</v>
      </c>
      <c r="L6" s="140"/>
      <c r="M6" s="140"/>
      <c r="N6" s="160"/>
      <c r="O6" s="33"/>
    </row>
    <row r="7" spans="1:16" ht="15.75" thickBot="1" x14ac:dyDescent="0.3">
      <c r="A7" s="133"/>
      <c r="B7" s="134"/>
      <c r="C7" s="178"/>
      <c r="D7" s="45" t="s">
        <v>4</v>
      </c>
      <c r="E7" s="43" t="s">
        <v>91</v>
      </c>
      <c r="F7" s="44"/>
      <c r="G7" s="44"/>
      <c r="H7" s="44"/>
      <c r="I7" s="44"/>
      <c r="J7" s="44"/>
      <c r="K7" s="44"/>
      <c r="L7" s="44"/>
      <c r="M7" s="44"/>
      <c r="N7" s="46">
        <f>SUM(N8:N12)</f>
        <v>0</v>
      </c>
      <c r="O7" s="33"/>
    </row>
    <row r="8" spans="1:16" s="10" customFormat="1" ht="40.5" outlineLevel="1" x14ac:dyDescent="0.25">
      <c r="A8" s="40" t="s">
        <v>30</v>
      </c>
      <c r="B8" s="56">
        <v>101</v>
      </c>
      <c r="C8" s="179" t="s">
        <v>242</v>
      </c>
      <c r="D8" s="90" t="s">
        <v>20</v>
      </c>
      <c r="E8" s="57" t="s">
        <v>145</v>
      </c>
      <c r="F8" s="111" t="s">
        <v>9</v>
      </c>
      <c r="G8" s="112">
        <v>2.25</v>
      </c>
      <c r="H8" s="107"/>
      <c r="I8" s="94">
        <f>G8*H8</f>
        <v>0</v>
      </c>
      <c r="J8" s="113"/>
      <c r="K8" s="95">
        <f t="shared" ref="K8" si="0">J8*G8</f>
        <v>0</v>
      </c>
      <c r="L8" s="95">
        <f t="shared" ref="L8" si="1">H8+J8</f>
        <v>0</v>
      </c>
      <c r="M8" s="96">
        <f>IF(C8="BDI 1",(1+($H$122/100))*L8,(1+($H$123/100))*L8)</f>
        <v>0</v>
      </c>
      <c r="N8" s="64">
        <f>M8*G8</f>
        <v>0</v>
      </c>
      <c r="O8" s="35"/>
    </row>
    <row r="9" spans="1:16" s="10" customFormat="1" outlineLevel="1" x14ac:dyDescent="0.25">
      <c r="A9" s="40" t="s">
        <v>22</v>
      </c>
      <c r="B9" s="56">
        <v>10776</v>
      </c>
      <c r="C9" s="179" t="s">
        <v>243</v>
      </c>
      <c r="D9" s="90" t="s">
        <v>52</v>
      </c>
      <c r="E9" s="57" t="s">
        <v>27</v>
      </c>
      <c r="F9" s="111" t="s">
        <v>43</v>
      </c>
      <c r="G9" s="112">
        <v>4</v>
      </c>
      <c r="H9" s="107"/>
      <c r="I9" s="94">
        <f>G9*H9</f>
        <v>0</v>
      </c>
      <c r="J9" s="113"/>
      <c r="K9" s="95">
        <f t="shared" ref="K9:K12" si="2">J9*G9</f>
        <v>0</v>
      </c>
      <c r="L9" s="95">
        <f t="shared" ref="L9:L12" si="3">H9+J9</f>
        <v>0</v>
      </c>
      <c r="M9" s="96">
        <f>IF(C9="BDI 1",(1+($H$122/100))*L9,(1+($H$123/100))*L9)</f>
        <v>0</v>
      </c>
      <c r="N9" s="64">
        <f t="shared" ref="N9:N12" si="4">M9*G9</f>
        <v>0</v>
      </c>
      <c r="O9" s="35"/>
    </row>
    <row r="10" spans="1:16" s="10" customFormat="1" ht="27" outlineLevel="1" x14ac:dyDescent="0.25">
      <c r="A10" s="38" t="s">
        <v>11</v>
      </c>
      <c r="B10" s="58">
        <v>99059</v>
      </c>
      <c r="C10" s="179" t="s">
        <v>242</v>
      </c>
      <c r="D10" s="90" t="s">
        <v>53</v>
      </c>
      <c r="E10" s="59" t="s">
        <v>29</v>
      </c>
      <c r="F10" s="8" t="s">
        <v>19</v>
      </c>
      <c r="G10" s="42">
        <v>180</v>
      </c>
      <c r="H10" s="13"/>
      <c r="I10" s="9">
        <f t="shared" ref="I10" si="5">G10*H10</f>
        <v>0</v>
      </c>
      <c r="J10" s="18"/>
      <c r="K10" s="26">
        <f t="shared" si="2"/>
        <v>0</v>
      </c>
      <c r="L10" s="26">
        <f t="shared" si="3"/>
        <v>0</v>
      </c>
      <c r="M10" s="96">
        <f t="shared" ref="M10:M54" si="6">IF(C10="BDI 1",(1+($H$122/100))*L10,(1+($H$123/100))*L10)</f>
        <v>0</v>
      </c>
      <c r="N10" s="21">
        <f t="shared" si="4"/>
        <v>0</v>
      </c>
      <c r="O10" s="35"/>
    </row>
    <row r="11" spans="1:16" s="10" customFormat="1" ht="40.5" outlineLevel="1" x14ac:dyDescent="0.25">
      <c r="A11" s="38" t="s">
        <v>11</v>
      </c>
      <c r="B11" s="56">
        <v>98525</v>
      </c>
      <c r="C11" s="179" t="s">
        <v>242</v>
      </c>
      <c r="D11" s="90" t="s">
        <v>54</v>
      </c>
      <c r="E11" s="57" t="s">
        <v>46</v>
      </c>
      <c r="F11" s="8" t="s">
        <v>9</v>
      </c>
      <c r="G11" s="42">
        <v>1332.36</v>
      </c>
      <c r="H11" s="13"/>
      <c r="I11" s="9">
        <f t="shared" ref="I11:I12" si="7">G11*H11</f>
        <v>0</v>
      </c>
      <c r="J11" s="18"/>
      <c r="K11" s="26">
        <f t="shared" si="2"/>
        <v>0</v>
      </c>
      <c r="L11" s="26">
        <f t="shared" si="3"/>
        <v>0</v>
      </c>
      <c r="M11" s="96">
        <f t="shared" si="6"/>
        <v>0</v>
      </c>
      <c r="N11" s="21">
        <f t="shared" si="4"/>
        <v>0</v>
      </c>
      <c r="O11" s="35"/>
    </row>
    <row r="12" spans="1:16" s="10" customFormat="1" ht="27.75" outlineLevel="1" thickBot="1" x14ac:dyDescent="0.3">
      <c r="A12" s="49" t="s">
        <v>11</v>
      </c>
      <c r="B12" s="108">
        <v>100576</v>
      </c>
      <c r="C12" s="179" t="s">
        <v>242</v>
      </c>
      <c r="D12" s="90" t="s">
        <v>144</v>
      </c>
      <c r="E12" s="109" t="s">
        <v>47</v>
      </c>
      <c r="F12" s="14" t="s">
        <v>9</v>
      </c>
      <c r="G12" s="110">
        <v>1332.36</v>
      </c>
      <c r="H12" s="77"/>
      <c r="I12" s="85">
        <f t="shared" si="7"/>
        <v>0</v>
      </c>
      <c r="J12" s="78"/>
      <c r="K12" s="87">
        <f t="shared" si="2"/>
        <v>0</v>
      </c>
      <c r="L12" s="87">
        <f t="shared" si="3"/>
        <v>0</v>
      </c>
      <c r="M12" s="96">
        <f t="shared" si="6"/>
        <v>0</v>
      </c>
      <c r="N12" s="88">
        <f t="shared" si="4"/>
        <v>0</v>
      </c>
      <c r="O12" s="35"/>
    </row>
    <row r="13" spans="1:16" ht="15.75" thickBot="1" x14ac:dyDescent="0.3">
      <c r="A13" s="65"/>
      <c r="B13" s="66"/>
      <c r="C13" s="178"/>
      <c r="D13" s="45" t="s">
        <v>17</v>
      </c>
      <c r="E13" s="44" t="s">
        <v>92</v>
      </c>
      <c r="F13" s="44"/>
      <c r="G13" s="44"/>
      <c r="H13" s="44"/>
      <c r="I13" s="44"/>
      <c r="J13" s="44"/>
      <c r="K13" s="44"/>
      <c r="L13" s="44"/>
      <c r="M13" s="44"/>
      <c r="N13" s="46">
        <f>SUM(N14:N21)</f>
        <v>0</v>
      </c>
      <c r="O13" s="33"/>
    </row>
    <row r="14" spans="1:16" s="10" customFormat="1" ht="54" outlineLevel="1" x14ac:dyDescent="0.25">
      <c r="A14" s="40" t="s">
        <v>11</v>
      </c>
      <c r="B14" s="56">
        <v>102690</v>
      </c>
      <c r="C14" s="179" t="s">
        <v>242</v>
      </c>
      <c r="D14" s="90" t="s">
        <v>48</v>
      </c>
      <c r="E14" s="69" t="s">
        <v>158</v>
      </c>
      <c r="F14" s="111" t="s">
        <v>19</v>
      </c>
      <c r="G14" s="112">
        <v>61.06</v>
      </c>
      <c r="H14" s="41"/>
      <c r="I14" s="94">
        <f t="shared" ref="I14" si="8">G14*H14</f>
        <v>0</v>
      </c>
      <c r="J14" s="63"/>
      <c r="K14" s="95">
        <f t="shared" ref="K14" si="9">J14*G14</f>
        <v>0</v>
      </c>
      <c r="L14" s="95">
        <f t="shared" ref="L14" si="10">H14+J14</f>
        <v>0</v>
      </c>
      <c r="M14" s="96">
        <f t="shared" si="6"/>
        <v>0</v>
      </c>
      <c r="N14" s="64">
        <f t="shared" ref="N14" si="11">M14*G14</f>
        <v>0</v>
      </c>
      <c r="O14" s="35"/>
    </row>
    <row r="15" spans="1:16" s="10" customFormat="1" ht="67.5" outlineLevel="1" x14ac:dyDescent="0.25">
      <c r="A15" s="73" t="s">
        <v>11</v>
      </c>
      <c r="B15" s="75">
        <v>102327</v>
      </c>
      <c r="C15" s="179" t="s">
        <v>242</v>
      </c>
      <c r="D15" s="90" t="s">
        <v>49</v>
      </c>
      <c r="E15" s="69" t="s">
        <v>36</v>
      </c>
      <c r="F15" s="8" t="s">
        <v>12</v>
      </c>
      <c r="G15" s="42">
        <v>46.844999999999999</v>
      </c>
      <c r="H15" s="41"/>
      <c r="I15" s="9">
        <f t="shared" ref="I15:I21" si="12">G15*H15</f>
        <v>0</v>
      </c>
      <c r="J15" s="63"/>
      <c r="K15" s="26">
        <f t="shared" ref="K15:K21" si="13">J15*G15</f>
        <v>0</v>
      </c>
      <c r="L15" s="26">
        <f t="shared" ref="L15:L21" si="14">H15+J15</f>
        <v>0</v>
      </c>
      <c r="M15" s="96">
        <f t="shared" si="6"/>
        <v>0</v>
      </c>
      <c r="N15" s="21">
        <f t="shared" ref="N15:N21" si="15">M15*G15</f>
        <v>0</v>
      </c>
      <c r="O15" s="35"/>
    </row>
    <row r="16" spans="1:16" s="10" customFormat="1" ht="54" outlineLevel="1" x14ac:dyDescent="0.25">
      <c r="A16" s="73" t="s">
        <v>30</v>
      </c>
      <c r="B16" s="75">
        <v>2546</v>
      </c>
      <c r="C16" s="179" t="s">
        <v>242</v>
      </c>
      <c r="D16" s="90" t="s">
        <v>57</v>
      </c>
      <c r="E16" s="69" t="s">
        <v>63</v>
      </c>
      <c r="F16" s="8" t="s">
        <v>19</v>
      </c>
      <c r="G16" s="42">
        <v>33.800000000000004</v>
      </c>
      <c r="H16" s="41"/>
      <c r="I16" s="9">
        <f t="shared" si="12"/>
        <v>0</v>
      </c>
      <c r="J16" s="63"/>
      <c r="K16" s="26">
        <f t="shared" ref="K16" si="16">J16*G16</f>
        <v>0</v>
      </c>
      <c r="L16" s="26">
        <f t="shared" ref="L16" si="17">H16+J16</f>
        <v>0</v>
      </c>
      <c r="M16" s="96">
        <f t="shared" si="6"/>
        <v>0</v>
      </c>
      <c r="N16" s="21">
        <f t="shared" ref="N16" si="18">M16*G16</f>
        <v>0</v>
      </c>
      <c r="O16" s="35"/>
    </row>
    <row r="17" spans="1:15" s="10" customFormat="1" ht="54" outlineLevel="1" x14ac:dyDescent="0.25">
      <c r="A17" s="73" t="s">
        <v>11</v>
      </c>
      <c r="B17" s="75">
        <v>95567</v>
      </c>
      <c r="C17" s="179" t="s">
        <v>242</v>
      </c>
      <c r="D17" s="90" t="s">
        <v>58</v>
      </c>
      <c r="E17" s="69" t="s">
        <v>37</v>
      </c>
      <c r="F17" s="8" t="s">
        <v>19</v>
      </c>
      <c r="G17" s="42">
        <v>52.95</v>
      </c>
      <c r="H17" s="41"/>
      <c r="I17" s="9">
        <f t="shared" si="12"/>
        <v>0</v>
      </c>
      <c r="J17" s="63"/>
      <c r="K17" s="26">
        <f t="shared" si="13"/>
        <v>0</v>
      </c>
      <c r="L17" s="26">
        <f t="shared" si="14"/>
        <v>0</v>
      </c>
      <c r="M17" s="96">
        <f t="shared" si="6"/>
        <v>0</v>
      </c>
      <c r="N17" s="21">
        <f t="shared" si="15"/>
        <v>0</v>
      </c>
      <c r="O17" s="35"/>
    </row>
    <row r="18" spans="1:15" s="10" customFormat="1" ht="40.5" outlineLevel="1" x14ac:dyDescent="0.25">
      <c r="A18" s="73" t="s">
        <v>11</v>
      </c>
      <c r="B18" s="76">
        <v>97953</v>
      </c>
      <c r="C18" s="179" t="s">
        <v>242</v>
      </c>
      <c r="D18" s="90" t="s">
        <v>59</v>
      </c>
      <c r="E18" s="70" t="s">
        <v>41</v>
      </c>
      <c r="F18" s="8" t="s">
        <v>2</v>
      </c>
      <c r="G18" s="42">
        <v>7</v>
      </c>
      <c r="H18" s="41"/>
      <c r="I18" s="9">
        <f t="shared" si="12"/>
        <v>0</v>
      </c>
      <c r="J18" s="63"/>
      <c r="K18" s="26">
        <f t="shared" si="13"/>
        <v>0</v>
      </c>
      <c r="L18" s="26">
        <f t="shared" si="14"/>
        <v>0</v>
      </c>
      <c r="M18" s="96">
        <f t="shared" si="6"/>
        <v>0</v>
      </c>
      <c r="N18" s="21">
        <f t="shared" si="15"/>
        <v>0</v>
      </c>
      <c r="O18" s="35"/>
    </row>
    <row r="19" spans="1:15" s="10" customFormat="1" ht="67.5" outlineLevel="1" x14ac:dyDescent="0.25">
      <c r="A19" s="73" t="s">
        <v>11</v>
      </c>
      <c r="B19" s="76">
        <v>93368</v>
      </c>
      <c r="C19" s="179" t="s">
        <v>242</v>
      </c>
      <c r="D19" s="90" t="s">
        <v>60</v>
      </c>
      <c r="E19" s="71" t="s">
        <v>38</v>
      </c>
      <c r="F19" s="8" t="s">
        <v>12</v>
      </c>
      <c r="G19" s="42">
        <v>33.832499999999996</v>
      </c>
      <c r="H19" s="41"/>
      <c r="I19" s="9">
        <f t="shared" si="12"/>
        <v>0</v>
      </c>
      <c r="J19" s="63"/>
      <c r="K19" s="26">
        <f t="shared" si="13"/>
        <v>0</v>
      </c>
      <c r="L19" s="26">
        <f t="shared" si="14"/>
        <v>0</v>
      </c>
      <c r="M19" s="96">
        <f t="shared" si="6"/>
        <v>0</v>
      </c>
      <c r="N19" s="21">
        <f t="shared" si="15"/>
        <v>0</v>
      </c>
      <c r="O19" s="35"/>
    </row>
    <row r="20" spans="1:15" s="10" customFormat="1" ht="54" outlineLevel="1" x14ac:dyDescent="0.25">
      <c r="A20" s="73" t="s">
        <v>11</v>
      </c>
      <c r="B20" s="74">
        <v>97094</v>
      </c>
      <c r="C20" s="179" t="s">
        <v>242</v>
      </c>
      <c r="D20" s="90" t="s">
        <v>61</v>
      </c>
      <c r="E20" s="68" t="s">
        <v>64</v>
      </c>
      <c r="F20" s="8" t="s">
        <v>12</v>
      </c>
      <c r="G20" s="42">
        <v>0.128</v>
      </c>
      <c r="H20" s="41"/>
      <c r="I20" s="9">
        <f t="shared" si="12"/>
        <v>0</v>
      </c>
      <c r="J20" s="63"/>
      <c r="K20" s="26">
        <f t="shared" si="13"/>
        <v>0</v>
      </c>
      <c r="L20" s="26">
        <f t="shared" si="14"/>
        <v>0</v>
      </c>
      <c r="M20" s="96">
        <f t="shared" si="6"/>
        <v>0</v>
      </c>
      <c r="N20" s="21">
        <f t="shared" si="15"/>
        <v>0</v>
      </c>
      <c r="O20" s="35"/>
    </row>
    <row r="21" spans="1:15" s="10" customFormat="1" ht="41.25" outlineLevel="1" thickBot="1" x14ac:dyDescent="0.3">
      <c r="A21" s="73" t="s">
        <v>22</v>
      </c>
      <c r="B21" s="74">
        <v>1355</v>
      </c>
      <c r="C21" s="179" t="s">
        <v>242</v>
      </c>
      <c r="D21" s="90" t="s">
        <v>62</v>
      </c>
      <c r="E21" s="72" t="s">
        <v>65</v>
      </c>
      <c r="F21" s="8" t="s">
        <v>9</v>
      </c>
      <c r="G21" s="42">
        <v>1.44</v>
      </c>
      <c r="H21" s="41"/>
      <c r="I21" s="9">
        <f t="shared" si="12"/>
        <v>0</v>
      </c>
      <c r="J21" s="63"/>
      <c r="K21" s="26">
        <f t="shared" si="13"/>
        <v>0</v>
      </c>
      <c r="L21" s="26">
        <f t="shared" si="14"/>
        <v>0</v>
      </c>
      <c r="M21" s="96">
        <f t="shared" si="6"/>
        <v>0</v>
      </c>
      <c r="N21" s="21">
        <f t="shared" si="15"/>
        <v>0</v>
      </c>
      <c r="O21" s="35"/>
    </row>
    <row r="22" spans="1:15" ht="15.75" thickBot="1" x14ac:dyDescent="0.3">
      <c r="A22" s="137"/>
      <c r="B22" s="138"/>
      <c r="C22" s="180"/>
      <c r="D22" s="19" t="s">
        <v>50</v>
      </c>
      <c r="E22" s="27" t="s">
        <v>94</v>
      </c>
      <c r="F22" s="22"/>
      <c r="G22" s="22"/>
      <c r="H22" s="22"/>
      <c r="I22" s="22"/>
      <c r="J22" s="22"/>
      <c r="K22" s="22"/>
      <c r="L22" s="22"/>
      <c r="M22" s="44"/>
      <c r="N22" s="20">
        <f>SUM(N23:N34)</f>
        <v>0</v>
      </c>
      <c r="O22" s="33"/>
    </row>
    <row r="23" spans="1:15" ht="27" x14ac:dyDescent="0.25">
      <c r="A23" s="38" t="s">
        <v>11</v>
      </c>
      <c r="B23" s="60">
        <v>101632</v>
      </c>
      <c r="C23" s="179" t="s">
        <v>242</v>
      </c>
      <c r="D23" s="7" t="s">
        <v>35</v>
      </c>
      <c r="E23" s="12" t="s">
        <v>69</v>
      </c>
      <c r="F23" s="14" t="s">
        <v>2</v>
      </c>
      <c r="G23" s="24">
        <v>20</v>
      </c>
      <c r="H23" s="13"/>
      <c r="I23" s="9">
        <f t="shared" ref="I23:I29" si="19">G23*H23</f>
        <v>0</v>
      </c>
      <c r="J23" s="23"/>
      <c r="K23" s="26">
        <f t="shared" ref="K23:K29" si="20">J23*G23</f>
        <v>0</v>
      </c>
      <c r="L23" s="26">
        <f t="shared" ref="L23:L29" si="21">H23+J23</f>
        <v>0</v>
      </c>
      <c r="M23" s="96">
        <f t="shared" si="6"/>
        <v>0</v>
      </c>
      <c r="N23" s="21">
        <f t="shared" ref="N23:N29" si="22">M23*G23</f>
        <v>0</v>
      </c>
    </row>
    <row r="24" spans="1:15" ht="52.5" customHeight="1" x14ac:dyDescent="0.25">
      <c r="A24" s="38" t="s">
        <v>30</v>
      </c>
      <c r="B24" s="60">
        <v>2611</v>
      </c>
      <c r="C24" s="179" t="s">
        <v>242</v>
      </c>
      <c r="D24" s="7" t="s">
        <v>55</v>
      </c>
      <c r="E24" s="12" t="s">
        <v>159</v>
      </c>
      <c r="F24" s="14" t="s">
        <v>2</v>
      </c>
      <c r="G24" s="24">
        <v>8</v>
      </c>
      <c r="H24" s="13"/>
      <c r="I24" s="9">
        <f t="shared" si="19"/>
        <v>0</v>
      </c>
      <c r="J24" s="23"/>
      <c r="K24" s="26">
        <f t="shared" si="20"/>
        <v>0</v>
      </c>
      <c r="L24" s="26">
        <f t="shared" si="21"/>
        <v>0</v>
      </c>
      <c r="M24" s="96">
        <f t="shared" si="6"/>
        <v>0</v>
      </c>
      <c r="N24" s="21">
        <f t="shared" si="22"/>
        <v>0</v>
      </c>
    </row>
    <row r="25" spans="1:15" ht="67.5" x14ac:dyDescent="0.25">
      <c r="A25" s="38" t="s">
        <v>30</v>
      </c>
      <c r="B25" s="60">
        <v>2612</v>
      </c>
      <c r="C25" s="179" t="s">
        <v>242</v>
      </c>
      <c r="D25" s="7" t="s">
        <v>101</v>
      </c>
      <c r="E25" s="12" t="s">
        <v>160</v>
      </c>
      <c r="F25" s="14" t="s">
        <v>2</v>
      </c>
      <c r="G25" s="24">
        <v>6</v>
      </c>
      <c r="H25" s="13"/>
      <c r="I25" s="9">
        <f t="shared" si="19"/>
        <v>0</v>
      </c>
      <c r="J25" s="23"/>
      <c r="K25" s="26">
        <f t="shared" si="20"/>
        <v>0</v>
      </c>
      <c r="L25" s="26">
        <f t="shared" si="21"/>
        <v>0</v>
      </c>
      <c r="M25" s="96">
        <f t="shared" si="6"/>
        <v>0</v>
      </c>
      <c r="N25" s="21">
        <f t="shared" si="22"/>
        <v>0</v>
      </c>
    </row>
    <row r="26" spans="1:15" ht="54" x14ac:dyDescent="0.25">
      <c r="A26" s="38" t="s">
        <v>22</v>
      </c>
      <c r="B26" s="60">
        <v>37451</v>
      </c>
      <c r="C26" s="181" t="s">
        <v>243</v>
      </c>
      <c r="D26" s="7" t="s">
        <v>102</v>
      </c>
      <c r="E26" s="12" t="s">
        <v>70</v>
      </c>
      <c r="F26" s="14" t="s">
        <v>19</v>
      </c>
      <c r="G26" s="24">
        <v>14</v>
      </c>
      <c r="H26" s="13"/>
      <c r="I26" s="9">
        <f t="shared" si="19"/>
        <v>0</v>
      </c>
      <c r="J26" s="23"/>
      <c r="K26" s="26">
        <f t="shared" si="20"/>
        <v>0</v>
      </c>
      <c r="L26" s="26">
        <f t="shared" si="21"/>
        <v>0</v>
      </c>
      <c r="M26" s="96">
        <f t="shared" si="6"/>
        <v>0</v>
      </c>
      <c r="N26" s="21">
        <f t="shared" si="22"/>
        <v>0</v>
      </c>
    </row>
    <row r="27" spans="1:15" s="79" customFormat="1" ht="40.5" x14ac:dyDescent="0.25">
      <c r="A27" s="38" t="s">
        <v>11</v>
      </c>
      <c r="B27" s="60">
        <v>94970</v>
      </c>
      <c r="C27" s="179" t="s">
        <v>242</v>
      </c>
      <c r="D27" s="7" t="s">
        <v>103</v>
      </c>
      <c r="E27" s="12" t="s">
        <v>33</v>
      </c>
      <c r="F27" s="14" t="s">
        <v>12</v>
      </c>
      <c r="G27" s="24">
        <v>1.764</v>
      </c>
      <c r="H27" s="13"/>
      <c r="I27" s="9">
        <f t="shared" si="19"/>
        <v>0</v>
      </c>
      <c r="J27" s="23"/>
      <c r="K27" s="26">
        <f t="shared" si="20"/>
        <v>0</v>
      </c>
      <c r="L27" s="26">
        <f t="shared" si="21"/>
        <v>0</v>
      </c>
      <c r="M27" s="96">
        <f t="shared" si="6"/>
        <v>0</v>
      </c>
      <c r="N27" s="21">
        <f t="shared" si="22"/>
        <v>0</v>
      </c>
    </row>
    <row r="28" spans="1:15" s="79" customFormat="1" ht="40.5" x14ac:dyDescent="0.25">
      <c r="A28" s="38" t="s">
        <v>11</v>
      </c>
      <c r="B28" s="60">
        <v>92873</v>
      </c>
      <c r="C28" s="179" t="s">
        <v>242</v>
      </c>
      <c r="D28" s="7" t="s">
        <v>104</v>
      </c>
      <c r="E28" s="12" t="s">
        <v>34</v>
      </c>
      <c r="F28" s="14" t="s">
        <v>12</v>
      </c>
      <c r="G28" s="24">
        <v>1.764</v>
      </c>
      <c r="H28" s="13"/>
      <c r="I28" s="9">
        <f t="shared" si="19"/>
        <v>0</v>
      </c>
      <c r="J28" s="23"/>
      <c r="K28" s="26">
        <f t="shared" si="20"/>
        <v>0</v>
      </c>
      <c r="L28" s="26">
        <f t="shared" si="21"/>
        <v>0</v>
      </c>
      <c r="M28" s="96">
        <f t="shared" si="6"/>
        <v>0</v>
      </c>
      <c r="N28" s="21">
        <f t="shared" si="22"/>
        <v>0</v>
      </c>
    </row>
    <row r="29" spans="1:15" s="79" customFormat="1" ht="27" x14ac:dyDescent="0.25">
      <c r="A29" s="38" t="s">
        <v>11</v>
      </c>
      <c r="B29" s="60">
        <v>96985</v>
      </c>
      <c r="C29" s="179" t="s">
        <v>242</v>
      </c>
      <c r="D29" s="7" t="s">
        <v>105</v>
      </c>
      <c r="E29" s="12" t="s">
        <v>71</v>
      </c>
      <c r="F29" s="14" t="s">
        <v>2</v>
      </c>
      <c r="G29" s="24">
        <v>14</v>
      </c>
      <c r="H29" s="13"/>
      <c r="I29" s="9">
        <f t="shared" si="19"/>
        <v>0</v>
      </c>
      <c r="J29" s="23"/>
      <c r="K29" s="26">
        <f t="shared" si="20"/>
        <v>0</v>
      </c>
      <c r="L29" s="26">
        <f t="shared" si="21"/>
        <v>0</v>
      </c>
      <c r="M29" s="96">
        <f t="shared" si="6"/>
        <v>0</v>
      </c>
      <c r="N29" s="21">
        <f t="shared" si="22"/>
        <v>0</v>
      </c>
    </row>
    <row r="30" spans="1:15" s="55" customFormat="1" ht="27" outlineLevel="1" x14ac:dyDescent="0.25">
      <c r="A30" s="38" t="s">
        <v>11</v>
      </c>
      <c r="B30" s="60">
        <v>91931</v>
      </c>
      <c r="C30" s="179" t="s">
        <v>242</v>
      </c>
      <c r="D30" s="7" t="s">
        <v>106</v>
      </c>
      <c r="E30" s="12" t="s">
        <v>25</v>
      </c>
      <c r="F30" s="14" t="s">
        <v>19</v>
      </c>
      <c r="G30" s="24">
        <v>605.79999999999995</v>
      </c>
      <c r="H30" s="13"/>
      <c r="I30" s="9">
        <f t="shared" ref="I30:I33" si="23">G30*H30</f>
        <v>0</v>
      </c>
      <c r="J30" s="23"/>
      <c r="K30" s="26">
        <f t="shared" ref="K30:K33" si="24">J30*G30</f>
        <v>0</v>
      </c>
      <c r="L30" s="26">
        <f t="shared" ref="L30:L33" si="25">H30+J30</f>
        <v>0</v>
      </c>
      <c r="M30" s="96">
        <f t="shared" si="6"/>
        <v>0</v>
      </c>
      <c r="N30" s="21">
        <f t="shared" ref="N30:N33" si="26">M30*G30</f>
        <v>0</v>
      </c>
      <c r="O30" s="54"/>
    </row>
    <row r="31" spans="1:15" s="55" customFormat="1" ht="27" outlineLevel="1" x14ac:dyDescent="0.25">
      <c r="A31" s="38" t="s">
        <v>30</v>
      </c>
      <c r="B31" s="60">
        <v>151</v>
      </c>
      <c r="C31" s="179" t="s">
        <v>242</v>
      </c>
      <c r="D31" s="7" t="s">
        <v>107</v>
      </c>
      <c r="E31" s="12" t="s">
        <v>44</v>
      </c>
      <c r="F31" s="14" t="s">
        <v>19</v>
      </c>
      <c r="G31" s="24">
        <v>185.7</v>
      </c>
      <c r="H31" s="13"/>
      <c r="I31" s="9">
        <f t="shared" si="23"/>
        <v>0</v>
      </c>
      <c r="J31" s="23"/>
      <c r="K31" s="26">
        <f t="shared" ref="K31" si="27">J31*G31</f>
        <v>0</v>
      </c>
      <c r="L31" s="26">
        <f t="shared" ref="L31" si="28">H31+J31</f>
        <v>0</v>
      </c>
      <c r="M31" s="96">
        <f t="shared" si="6"/>
        <v>0</v>
      </c>
      <c r="N31" s="21">
        <f t="shared" ref="N31" si="29">M31*G31</f>
        <v>0</v>
      </c>
      <c r="O31" s="54"/>
    </row>
    <row r="32" spans="1:15" s="55" customFormat="1" ht="27" outlineLevel="1" x14ac:dyDescent="0.25">
      <c r="A32" s="38" t="s">
        <v>11</v>
      </c>
      <c r="B32" s="60">
        <v>93358</v>
      </c>
      <c r="C32" s="179" t="s">
        <v>242</v>
      </c>
      <c r="D32" s="7" t="s">
        <v>108</v>
      </c>
      <c r="E32" s="12" t="s">
        <v>24</v>
      </c>
      <c r="F32" s="14" t="s">
        <v>12</v>
      </c>
      <c r="G32" s="24">
        <v>22.283999999999999</v>
      </c>
      <c r="H32" s="13"/>
      <c r="I32" s="9">
        <f>G32*H32</f>
        <v>0</v>
      </c>
      <c r="J32" s="23"/>
      <c r="K32" s="26">
        <f t="shared" si="24"/>
        <v>0</v>
      </c>
      <c r="L32" s="26">
        <f t="shared" si="25"/>
        <v>0</v>
      </c>
      <c r="M32" s="96">
        <f t="shared" si="6"/>
        <v>0</v>
      </c>
      <c r="N32" s="21">
        <f t="shared" si="26"/>
        <v>0</v>
      </c>
      <c r="O32" s="54"/>
    </row>
    <row r="33" spans="1:15" s="55" customFormat="1" ht="40.5" outlineLevel="1" x14ac:dyDescent="0.25">
      <c r="A33" s="38" t="s">
        <v>11</v>
      </c>
      <c r="B33" s="60">
        <v>97882</v>
      </c>
      <c r="C33" s="179" t="s">
        <v>242</v>
      </c>
      <c r="D33" s="7" t="s">
        <v>109</v>
      </c>
      <c r="E33" s="12" t="s">
        <v>26</v>
      </c>
      <c r="F33" s="14" t="s">
        <v>2</v>
      </c>
      <c r="G33" s="24">
        <v>14</v>
      </c>
      <c r="H33" s="13"/>
      <c r="I33" s="9">
        <f t="shared" si="23"/>
        <v>0</v>
      </c>
      <c r="J33" s="23"/>
      <c r="K33" s="26">
        <f t="shared" si="24"/>
        <v>0</v>
      </c>
      <c r="L33" s="26">
        <f t="shared" si="25"/>
        <v>0</v>
      </c>
      <c r="M33" s="96">
        <f t="shared" si="6"/>
        <v>0</v>
      </c>
      <c r="N33" s="21">
        <f t="shared" si="26"/>
        <v>0</v>
      </c>
      <c r="O33" s="54"/>
    </row>
    <row r="34" spans="1:15" s="55" customFormat="1" ht="27.75" outlineLevel="1" thickBot="1" x14ac:dyDescent="0.3">
      <c r="A34" s="38" t="s">
        <v>11</v>
      </c>
      <c r="B34" s="60">
        <v>93657</v>
      </c>
      <c r="C34" s="179" t="s">
        <v>242</v>
      </c>
      <c r="D34" s="7" t="s">
        <v>110</v>
      </c>
      <c r="E34" s="12" t="s">
        <v>45</v>
      </c>
      <c r="F34" s="14" t="s">
        <v>2</v>
      </c>
      <c r="G34" s="24">
        <v>2</v>
      </c>
      <c r="H34" s="13"/>
      <c r="I34" s="9">
        <f>G34*H34</f>
        <v>0</v>
      </c>
      <c r="J34" s="23"/>
      <c r="K34" s="26">
        <f t="shared" ref="K34" si="30">J34*G34</f>
        <v>0</v>
      </c>
      <c r="L34" s="26">
        <f t="shared" ref="L34" si="31">H34+J34</f>
        <v>0</v>
      </c>
      <c r="M34" s="96">
        <f t="shared" si="6"/>
        <v>0</v>
      </c>
      <c r="N34" s="21">
        <f t="shared" ref="N34" si="32">M34*G34</f>
        <v>0</v>
      </c>
      <c r="O34" s="54"/>
    </row>
    <row r="35" spans="1:15" ht="15.75" thickBot="1" x14ac:dyDescent="0.3">
      <c r="A35" s="133"/>
      <c r="B35" s="134"/>
      <c r="C35" s="178"/>
      <c r="D35" s="45" t="s">
        <v>56</v>
      </c>
      <c r="E35" s="43" t="s">
        <v>93</v>
      </c>
      <c r="F35" s="44"/>
      <c r="G35" s="44"/>
      <c r="H35" s="44"/>
      <c r="I35" s="44"/>
      <c r="J35" s="44"/>
      <c r="K35" s="44"/>
      <c r="L35" s="44"/>
      <c r="M35" s="44"/>
      <c r="N35" s="46">
        <f>SUM(N36:N40)</f>
        <v>0</v>
      </c>
      <c r="O35" s="33"/>
    </row>
    <row r="36" spans="1:15" ht="40.5" outlineLevel="1" x14ac:dyDescent="0.25">
      <c r="A36" s="40" t="s">
        <v>30</v>
      </c>
      <c r="B36" s="106">
        <v>401</v>
      </c>
      <c r="C36" s="179" t="s">
        <v>242</v>
      </c>
      <c r="D36" s="90" t="s">
        <v>111</v>
      </c>
      <c r="E36" s="28" t="s">
        <v>98</v>
      </c>
      <c r="F36" s="91" t="s">
        <v>12</v>
      </c>
      <c r="G36" s="92">
        <v>11.849400000000001</v>
      </c>
      <c r="H36" s="107"/>
      <c r="I36" s="94">
        <f>G36*H36</f>
        <v>0</v>
      </c>
      <c r="J36" s="41"/>
      <c r="K36" s="95">
        <f>J36*G36</f>
        <v>0</v>
      </c>
      <c r="L36" s="95">
        <f t="shared" ref="L36:L38" si="33">H36+J36</f>
        <v>0</v>
      </c>
      <c r="M36" s="96">
        <f t="shared" si="6"/>
        <v>0</v>
      </c>
      <c r="N36" s="64">
        <f>M36*G36</f>
        <v>0</v>
      </c>
      <c r="O36" s="33"/>
    </row>
    <row r="37" spans="1:15" ht="40.5" outlineLevel="1" x14ac:dyDescent="0.25">
      <c r="A37" s="38" t="s">
        <v>30</v>
      </c>
      <c r="B37" s="61">
        <v>402</v>
      </c>
      <c r="C37" s="179" t="s">
        <v>242</v>
      </c>
      <c r="D37" s="90" t="s">
        <v>112</v>
      </c>
      <c r="E37" s="12" t="s">
        <v>96</v>
      </c>
      <c r="F37" s="14" t="s">
        <v>12</v>
      </c>
      <c r="G37" s="24">
        <v>7.8996000000000004</v>
      </c>
      <c r="H37" s="13"/>
      <c r="I37" s="9">
        <f>G37*H37</f>
        <v>0</v>
      </c>
      <c r="J37" s="23"/>
      <c r="K37" s="26">
        <f>J37*G37</f>
        <v>0</v>
      </c>
      <c r="L37" s="26">
        <f t="shared" si="33"/>
        <v>0</v>
      </c>
      <c r="M37" s="96">
        <f t="shared" si="6"/>
        <v>0</v>
      </c>
      <c r="N37" s="21">
        <f>M37*G37</f>
        <v>0</v>
      </c>
      <c r="O37" s="33"/>
    </row>
    <row r="38" spans="1:15" ht="40.5" outlineLevel="1" x14ac:dyDescent="0.25">
      <c r="A38" s="38" t="s">
        <v>30</v>
      </c>
      <c r="B38" s="61">
        <v>403</v>
      </c>
      <c r="C38" s="179" t="s">
        <v>242</v>
      </c>
      <c r="D38" s="90" t="s">
        <v>113</v>
      </c>
      <c r="E38" s="12" t="s">
        <v>97</v>
      </c>
      <c r="F38" s="14" t="s">
        <v>12</v>
      </c>
      <c r="G38" s="24">
        <v>5.9247000000000005</v>
      </c>
      <c r="H38" s="13"/>
      <c r="I38" s="9">
        <f>G38*H38</f>
        <v>0</v>
      </c>
      <c r="J38" s="23"/>
      <c r="K38" s="26">
        <f>J38*G38</f>
        <v>0</v>
      </c>
      <c r="L38" s="26">
        <f t="shared" si="33"/>
        <v>0</v>
      </c>
      <c r="M38" s="96">
        <f t="shared" si="6"/>
        <v>0</v>
      </c>
      <c r="N38" s="21">
        <f>M38*G38</f>
        <v>0</v>
      </c>
      <c r="O38" s="33"/>
    </row>
    <row r="39" spans="1:15" ht="40.5" outlineLevel="1" x14ac:dyDescent="0.25">
      <c r="A39" s="38" t="s">
        <v>30</v>
      </c>
      <c r="B39" s="61">
        <v>404</v>
      </c>
      <c r="C39" s="179" t="s">
        <v>242</v>
      </c>
      <c r="D39" s="90" t="s">
        <v>114</v>
      </c>
      <c r="E39" s="12" t="s">
        <v>99</v>
      </c>
      <c r="F39" s="14" t="s">
        <v>12</v>
      </c>
      <c r="G39" s="24">
        <v>5.9247000000000005</v>
      </c>
      <c r="H39" s="13"/>
      <c r="I39" s="9">
        <f>G39*H39</f>
        <v>0</v>
      </c>
      <c r="J39" s="23"/>
      <c r="K39" s="26">
        <f>J39*G39</f>
        <v>0</v>
      </c>
      <c r="L39" s="26">
        <f>H39+J39</f>
        <v>0</v>
      </c>
      <c r="M39" s="96">
        <f t="shared" si="6"/>
        <v>0</v>
      </c>
      <c r="N39" s="21">
        <f>M39*G39</f>
        <v>0</v>
      </c>
      <c r="O39" s="33"/>
    </row>
    <row r="40" spans="1:15" ht="54.75" outlineLevel="1" thickBot="1" x14ac:dyDescent="0.3">
      <c r="A40" s="38" t="s">
        <v>23</v>
      </c>
      <c r="B40" s="62">
        <v>601</v>
      </c>
      <c r="C40" s="179" t="s">
        <v>242</v>
      </c>
      <c r="D40" s="90" t="s">
        <v>115</v>
      </c>
      <c r="E40" s="29" t="s">
        <v>73</v>
      </c>
      <c r="F40" s="8" t="s">
        <v>9</v>
      </c>
      <c r="G40" s="24">
        <v>197.49</v>
      </c>
      <c r="H40" s="13"/>
      <c r="I40" s="9">
        <f>G40*H40</f>
        <v>0</v>
      </c>
      <c r="J40" s="23"/>
      <c r="K40" s="26">
        <f>J40*G40</f>
        <v>0</v>
      </c>
      <c r="L40" s="26">
        <f>H40+J40</f>
        <v>0</v>
      </c>
      <c r="M40" s="96">
        <f t="shared" si="6"/>
        <v>0</v>
      </c>
      <c r="N40" s="21">
        <f>M40*G40</f>
        <v>0</v>
      </c>
    </row>
    <row r="41" spans="1:15" ht="15.75" thickBot="1" x14ac:dyDescent="0.3">
      <c r="A41" s="133"/>
      <c r="B41" s="134"/>
      <c r="C41" s="178"/>
      <c r="D41" s="45" t="s">
        <v>117</v>
      </c>
      <c r="E41" s="43" t="s">
        <v>116</v>
      </c>
      <c r="F41" s="44"/>
      <c r="G41" s="44"/>
      <c r="H41" s="44"/>
      <c r="I41" s="44"/>
      <c r="J41" s="44"/>
      <c r="K41" s="44"/>
      <c r="L41" s="44"/>
      <c r="M41" s="44"/>
      <c r="N41" s="46">
        <f>SUM(N42:N48)</f>
        <v>0</v>
      </c>
    </row>
    <row r="42" spans="1:15" ht="27" outlineLevel="1" x14ac:dyDescent="0.25">
      <c r="A42" s="38" t="s">
        <v>23</v>
      </c>
      <c r="B42" s="62"/>
      <c r="C42" s="179" t="s">
        <v>243</v>
      </c>
      <c r="D42" s="90" t="s">
        <v>118</v>
      </c>
      <c r="E42" s="12" t="s">
        <v>125</v>
      </c>
      <c r="F42" s="8" t="s">
        <v>2</v>
      </c>
      <c r="G42" s="24">
        <v>1</v>
      </c>
      <c r="H42" s="13"/>
      <c r="I42" s="9">
        <f t="shared" ref="I42:I48" si="34">G42*H42</f>
        <v>0</v>
      </c>
      <c r="J42" s="23"/>
      <c r="K42" s="26">
        <f t="shared" ref="K42:K48" si="35">J42*G42</f>
        <v>0</v>
      </c>
      <c r="L42" s="26">
        <f>H42+J42</f>
        <v>0</v>
      </c>
      <c r="M42" s="96">
        <f t="shared" si="6"/>
        <v>0</v>
      </c>
      <c r="N42" s="21">
        <f t="shared" ref="N42:N48" si="36">M42*G42</f>
        <v>0</v>
      </c>
    </row>
    <row r="43" spans="1:15" ht="27" outlineLevel="1" x14ac:dyDescent="0.25">
      <c r="A43" s="38" t="s">
        <v>23</v>
      </c>
      <c r="B43" s="62"/>
      <c r="C43" s="179" t="s">
        <v>243</v>
      </c>
      <c r="D43" s="90" t="s">
        <v>119</v>
      </c>
      <c r="E43" s="29" t="s">
        <v>126</v>
      </c>
      <c r="F43" s="8" t="s">
        <v>2</v>
      </c>
      <c r="G43" s="24">
        <v>1</v>
      </c>
      <c r="H43" s="13"/>
      <c r="I43" s="9">
        <f t="shared" si="34"/>
        <v>0</v>
      </c>
      <c r="J43" s="23"/>
      <c r="K43" s="26">
        <f t="shared" si="35"/>
        <v>0</v>
      </c>
      <c r="L43" s="26">
        <f t="shared" ref="L43:L48" si="37">H43+J43</f>
        <v>0</v>
      </c>
      <c r="M43" s="96">
        <f t="shared" si="6"/>
        <v>0</v>
      </c>
      <c r="N43" s="21">
        <f t="shared" si="36"/>
        <v>0</v>
      </c>
    </row>
    <row r="44" spans="1:15" ht="27" outlineLevel="1" x14ac:dyDescent="0.25">
      <c r="A44" s="38" t="s">
        <v>23</v>
      </c>
      <c r="B44" s="62"/>
      <c r="C44" s="179" t="s">
        <v>243</v>
      </c>
      <c r="D44" s="90" t="s">
        <v>120</v>
      </c>
      <c r="E44" s="29" t="s">
        <v>127</v>
      </c>
      <c r="F44" s="8" t="s">
        <v>2</v>
      </c>
      <c r="G44" s="24">
        <v>1</v>
      </c>
      <c r="H44" s="13"/>
      <c r="I44" s="9">
        <f t="shared" si="34"/>
        <v>0</v>
      </c>
      <c r="J44" s="23"/>
      <c r="K44" s="26">
        <f t="shared" si="35"/>
        <v>0</v>
      </c>
      <c r="L44" s="26">
        <f t="shared" si="37"/>
        <v>0</v>
      </c>
      <c r="M44" s="96">
        <f t="shared" si="6"/>
        <v>0</v>
      </c>
      <c r="N44" s="21">
        <f t="shared" si="36"/>
        <v>0</v>
      </c>
    </row>
    <row r="45" spans="1:15" ht="27" outlineLevel="1" x14ac:dyDescent="0.25">
      <c r="A45" s="38" t="s">
        <v>23</v>
      </c>
      <c r="B45" s="62"/>
      <c r="C45" s="179" t="s">
        <v>243</v>
      </c>
      <c r="D45" s="90" t="s">
        <v>121</v>
      </c>
      <c r="E45" s="29" t="s">
        <v>128</v>
      </c>
      <c r="F45" s="8" t="s">
        <v>2</v>
      </c>
      <c r="G45" s="24">
        <v>2</v>
      </c>
      <c r="H45" s="13"/>
      <c r="I45" s="9">
        <f t="shared" si="34"/>
        <v>0</v>
      </c>
      <c r="J45" s="23"/>
      <c r="K45" s="26">
        <f t="shared" si="35"/>
        <v>0</v>
      </c>
      <c r="L45" s="26">
        <f t="shared" si="37"/>
        <v>0</v>
      </c>
      <c r="M45" s="96">
        <f t="shared" si="6"/>
        <v>0</v>
      </c>
      <c r="N45" s="21">
        <f t="shared" si="36"/>
        <v>0</v>
      </c>
    </row>
    <row r="46" spans="1:15" ht="94.5" outlineLevel="1" x14ac:dyDescent="0.25">
      <c r="A46" s="38" t="s">
        <v>23</v>
      </c>
      <c r="B46" s="62"/>
      <c r="C46" s="179" t="s">
        <v>243</v>
      </c>
      <c r="D46" s="90" t="s">
        <v>122</v>
      </c>
      <c r="E46" s="29" t="s">
        <v>129</v>
      </c>
      <c r="F46" s="8" t="s">
        <v>2</v>
      </c>
      <c r="G46" s="24">
        <v>1</v>
      </c>
      <c r="H46" s="13"/>
      <c r="I46" s="9">
        <f t="shared" si="34"/>
        <v>0</v>
      </c>
      <c r="J46" s="23"/>
      <c r="K46" s="26">
        <f t="shared" si="35"/>
        <v>0</v>
      </c>
      <c r="L46" s="26">
        <f t="shared" si="37"/>
        <v>0</v>
      </c>
      <c r="M46" s="96">
        <f t="shared" si="6"/>
        <v>0</v>
      </c>
      <c r="N46" s="21">
        <f t="shared" si="36"/>
        <v>0</v>
      </c>
    </row>
    <row r="47" spans="1:15" ht="27" outlineLevel="1" x14ac:dyDescent="0.25">
      <c r="A47" s="38" t="s">
        <v>23</v>
      </c>
      <c r="B47" s="62"/>
      <c r="C47" s="179" t="s">
        <v>243</v>
      </c>
      <c r="D47" s="90" t="s">
        <v>123</v>
      </c>
      <c r="E47" s="29" t="s">
        <v>130</v>
      </c>
      <c r="F47" s="8" t="s">
        <v>2</v>
      </c>
      <c r="G47" s="24">
        <v>3</v>
      </c>
      <c r="H47" s="13"/>
      <c r="I47" s="9">
        <f t="shared" si="34"/>
        <v>0</v>
      </c>
      <c r="J47" s="23"/>
      <c r="K47" s="26">
        <f t="shared" si="35"/>
        <v>0</v>
      </c>
      <c r="L47" s="26">
        <f t="shared" si="37"/>
        <v>0</v>
      </c>
      <c r="M47" s="96">
        <f t="shared" si="6"/>
        <v>0</v>
      </c>
      <c r="N47" s="21">
        <f t="shared" si="36"/>
        <v>0</v>
      </c>
    </row>
    <row r="48" spans="1:15" ht="27.75" outlineLevel="1" thickBot="1" x14ac:dyDescent="0.3">
      <c r="A48" s="38" t="s">
        <v>30</v>
      </c>
      <c r="B48" s="62">
        <v>321</v>
      </c>
      <c r="C48" s="179" t="s">
        <v>242</v>
      </c>
      <c r="D48" s="90" t="s">
        <v>124</v>
      </c>
      <c r="E48" s="29" t="s">
        <v>39</v>
      </c>
      <c r="F48" s="8" t="s">
        <v>12</v>
      </c>
      <c r="G48" s="24">
        <v>1.8652500000000001</v>
      </c>
      <c r="H48" s="13"/>
      <c r="I48" s="9">
        <f t="shared" si="34"/>
        <v>0</v>
      </c>
      <c r="J48" s="23"/>
      <c r="K48" s="26">
        <f t="shared" si="35"/>
        <v>0</v>
      </c>
      <c r="L48" s="26">
        <f t="shared" si="37"/>
        <v>0</v>
      </c>
      <c r="M48" s="96">
        <f t="shared" si="6"/>
        <v>0</v>
      </c>
      <c r="N48" s="21">
        <f t="shared" si="36"/>
        <v>0</v>
      </c>
    </row>
    <row r="49" spans="1:14" ht="15.75" thickBot="1" x14ac:dyDescent="0.3">
      <c r="A49" s="133"/>
      <c r="B49" s="134"/>
      <c r="C49" s="178"/>
      <c r="D49" s="45" t="s">
        <v>163</v>
      </c>
      <c r="E49" s="43" t="s">
        <v>68</v>
      </c>
      <c r="F49" s="44"/>
      <c r="G49" s="44"/>
      <c r="H49" s="44"/>
      <c r="I49" s="44"/>
      <c r="J49" s="44"/>
      <c r="K49" s="44"/>
      <c r="L49" s="44"/>
      <c r="M49" s="44"/>
      <c r="N49" s="46">
        <f>SUM(N50:N54)</f>
        <v>0</v>
      </c>
    </row>
    <row r="50" spans="1:14" s="55" customFormat="1" ht="41.25" customHeight="1" x14ac:dyDescent="0.25">
      <c r="A50" s="38" t="s">
        <v>11</v>
      </c>
      <c r="B50" s="60">
        <v>93680</v>
      </c>
      <c r="C50" s="182" t="s">
        <v>242</v>
      </c>
      <c r="D50" s="7" t="s">
        <v>164</v>
      </c>
      <c r="E50" s="12" t="s">
        <v>78</v>
      </c>
      <c r="F50" s="14" t="s">
        <v>9</v>
      </c>
      <c r="G50" s="24">
        <v>166.45</v>
      </c>
      <c r="H50" s="13"/>
      <c r="I50" s="9">
        <f t="shared" ref="I50:I97" si="38">G50*H50</f>
        <v>0</v>
      </c>
      <c r="J50" s="23"/>
      <c r="K50" s="26">
        <f>J50*G50</f>
        <v>0</v>
      </c>
      <c r="L50" s="26">
        <f>H50+J50</f>
        <v>0</v>
      </c>
      <c r="M50" s="96">
        <f t="shared" si="6"/>
        <v>0</v>
      </c>
      <c r="N50" s="21">
        <f>M50*G50</f>
        <v>0</v>
      </c>
    </row>
    <row r="51" spans="1:14" s="55" customFormat="1" ht="41.25" customHeight="1" x14ac:dyDescent="0.25">
      <c r="A51" s="38" t="s">
        <v>11</v>
      </c>
      <c r="B51" s="60">
        <v>92397</v>
      </c>
      <c r="C51" s="182" t="s">
        <v>242</v>
      </c>
      <c r="D51" s="7" t="s">
        <v>165</v>
      </c>
      <c r="E51" s="12" t="s">
        <v>66</v>
      </c>
      <c r="F51" s="14" t="s">
        <v>9</v>
      </c>
      <c r="G51" s="24">
        <v>658.12</v>
      </c>
      <c r="H51" s="50"/>
      <c r="I51" s="9">
        <f t="shared" si="38"/>
        <v>0</v>
      </c>
      <c r="J51" s="23"/>
      <c r="K51" s="26">
        <f>J51*G51</f>
        <v>0</v>
      </c>
      <c r="L51" s="26">
        <f>H51+J51</f>
        <v>0</v>
      </c>
      <c r="M51" s="96">
        <f t="shared" si="6"/>
        <v>0</v>
      </c>
      <c r="N51" s="21">
        <f>M51*G51</f>
        <v>0</v>
      </c>
    </row>
    <row r="52" spans="1:14" s="55" customFormat="1" x14ac:dyDescent="0.25">
      <c r="A52" s="38" t="s">
        <v>11</v>
      </c>
      <c r="B52" s="60">
        <v>96995</v>
      </c>
      <c r="C52" s="182" t="s">
        <v>242</v>
      </c>
      <c r="D52" s="7" t="s">
        <v>166</v>
      </c>
      <c r="E52" s="12" t="s">
        <v>72</v>
      </c>
      <c r="F52" s="14" t="s">
        <v>12</v>
      </c>
      <c r="G52" s="24">
        <v>1.8881000000000006</v>
      </c>
      <c r="H52" s="50"/>
      <c r="I52" s="9">
        <f t="shared" si="38"/>
        <v>0</v>
      </c>
      <c r="J52" s="23"/>
      <c r="K52" s="26">
        <f>J52*G52</f>
        <v>0</v>
      </c>
      <c r="L52" s="26">
        <f>H52+J52</f>
        <v>0</v>
      </c>
      <c r="M52" s="96">
        <f t="shared" si="6"/>
        <v>0</v>
      </c>
      <c r="N52" s="21">
        <f>M52*G52</f>
        <v>0</v>
      </c>
    </row>
    <row r="53" spans="1:14" s="55" customFormat="1" ht="40.5" x14ac:dyDescent="0.25">
      <c r="A53" s="38" t="s">
        <v>11</v>
      </c>
      <c r="B53" s="62">
        <v>94264</v>
      </c>
      <c r="C53" s="182" t="s">
        <v>242</v>
      </c>
      <c r="D53" s="7" t="s">
        <v>167</v>
      </c>
      <c r="E53" s="11" t="s">
        <v>67</v>
      </c>
      <c r="F53" s="8" t="s">
        <v>19</v>
      </c>
      <c r="G53" s="51">
        <v>188.81000000000003</v>
      </c>
      <c r="H53" s="13"/>
      <c r="I53" s="9">
        <f t="shared" si="38"/>
        <v>0</v>
      </c>
      <c r="J53" s="23"/>
      <c r="K53" s="26">
        <f t="shared" ref="K53" si="39">J53*G53</f>
        <v>0</v>
      </c>
      <c r="L53" s="82">
        <f t="shared" ref="L53" si="40">H53+J53</f>
        <v>0</v>
      </c>
      <c r="M53" s="96">
        <f t="shared" si="6"/>
        <v>0</v>
      </c>
      <c r="N53" s="83">
        <f t="shared" ref="N53" si="41">M53*G53</f>
        <v>0</v>
      </c>
    </row>
    <row r="54" spans="1:14" s="55" customFormat="1" ht="27.75" thickBot="1" x14ac:dyDescent="0.3">
      <c r="A54" s="49" t="s">
        <v>11</v>
      </c>
      <c r="B54" s="60">
        <v>102491</v>
      </c>
      <c r="C54" s="182" t="s">
        <v>242</v>
      </c>
      <c r="D54" s="7" t="s">
        <v>168</v>
      </c>
      <c r="E54" s="12" t="s">
        <v>161</v>
      </c>
      <c r="F54" s="14" t="s">
        <v>9</v>
      </c>
      <c r="G54" s="24">
        <v>69.859700000000004</v>
      </c>
      <c r="H54" s="50"/>
      <c r="I54" s="85">
        <f t="shared" ref="I54" si="42">G54*H54</f>
        <v>0</v>
      </c>
      <c r="J54" s="86"/>
      <c r="K54" s="87">
        <f t="shared" ref="K54" si="43">J54*G54</f>
        <v>0</v>
      </c>
      <c r="L54" s="87">
        <f t="shared" ref="L54" si="44">H54+J54</f>
        <v>0</v>
      </c>
      <c r="M54" s="96">
        <f t="shared" si="6"/>
        <v>0</v>
      </c>
      <c r="N54" s="88">
        <f t="shared" ref="N54" si="45">M54*G54</f>
        <v>0</v>
      </c>
    </row>
    <row r="55" spans="1:14" s="55" customFormat="1" ht="15.75" thickBot="1" x14ac:dyDescent="0.3">
      <c r="A55" s="133"/>
      <c r="B55" s="134"/>
      <c r="C55" s="178"/>
      <c r="D55" s="45" t="s">
        <v>169</v>
      </c>
      <c r="E55" s="43" t="s">
        <v>131</v>
      </c>
      <c r="F55" s="44"/>
      <c r="G55" s="44"/>
      <c r="H55" s="44"/>
      <c r="I55" s="44"/>
      <c r="J55" s="44"/>
      <c r="K55" s="44"/>
      <c r="L55" s="44"/>
      <c r="M55" s="44"/>
      <c r="N55" s="46">
        <f>N56+N65</f>
        <v>0</v>
      </c>
    </row>
    <row r="56" spans="1:14" s="55" customFormat="1" ht="15.75" thickBot="1" x14ac:dyDescent="0.3">
      <c r="A56" s="97"/>
      <c r="B56" s="98"/>
      <c r="C56" s="183"/>
      <c r="D56" s="99" t="s">
        <v>170</v>
      </c>
      <c r="E56" s="100" t="s">
        <v>214</v>
      </c>
      <c r="F56" s="101"/>
      <c r="G56" s="102"/>
      <c r="H56" s="103"/>
      <c r="I56" s="104"/>
      <c r="J56" s="103"/>
      <c r="K56" s="104"/>
      <c r="L56" s="104"/>
      <c r="M56" s="104"/>
      <c r="N56" s="80">
        <f>SUM(N57:N64)</f>
        <v>0</v>
      </c>
    </row>
    <row r="57" spans="1:14" s="55" customFormat="1" ht="27" x14ac:dyDescent="0.25">
      <c r="A57" s="105" t="s">
        <v>11</v>
      </c>
      <c r="B57" s="89">
        <v>96527</v>
      </c>
      <c r="C57" s="182" t="s">
        <v>242</v>
      </c>
      <c r="D57" s="90" t="s">
        <v>171</v>
      </c>
      <c r="E57" s="28" t="s">
        <v>80</v>
      </c>
      <c r="F57" s="91" t="s">
        <v>12</v>
      </c>
      <c r="G57" s="92">
        <v>1.9500000000000002</v>
      </c>
      <c r="H57" s="93"/>
      <c r="I57" s="94">
        <f t="shared" ref="I57" si="46">G57*H57</f>
        <v>0</v>
      </c>
      <c r="J57" s="41"/>
      <c r="K57" s="95">
        <f t="shared" ref="K57" si="47">J57*G57</f>
        <v>0</v>
      </c>
      <c r="L57" s="95">
        <f t="shared" ref="L57" si="48">H57+J57</f>
        <v>0</v>
      </c>
      <c r="M57" s="96">
        <f t="shared" ref="M57:M100" si="49">IF(C57="BDI 1",(1+($H$122/100))*L57,(1+($H$123/100))*L57)</f>
        <v>0</v>
      </c>
      <c r="N57" s="64">
        <f t="shared" ref="N57" si="50">M57*G57</f>
        <v>0</v>
      </c>
    </row>
    <row r="58" spans="1:14" s="55" customFormat="1" ht="40.5" x14ac:dyDescent="0.25">
      <c r="A58" s="49" t="s">
        <v>11</v>
      </c>
      <c r="B58" s="60">
        <v>96542</v>
      </c>
      <c r="C58" s="182" t="s">
        <v>242</v>
      </c>
      <c r="D58" s="90" t="s">
        <v>172</v>
      </c>
      <c r="E58" s="12" t="s">
        <v>81</v>
      </c>
      <c r="F58" s="14" t="s">
        <v>9</v>
      </c>
      <c r="G58" s="24">
        <v>25.999999999999996</v>
      </c>
      <c r="H58" s="50"/>
      <c r="I58" s="9">
        <f t="shared" ref="I58:I71" si="51">G58*H58</f>
        <v>0</v>
      </c>
      <c r="J58" s="23"/>
      <c r="K58" s="26">
        <f t="shared" ref="K58:K71" si="52">J58*G58</f>
        <v>0</v>
      </c>
      <c r="L58" s="26">
        <f t="shared" ref="L58:L71" si="53">H58+J58</f>
        <v>0</v>
      </c>
      <c r="M58" s="96">
        <f t="shared" si="49"/>
        <v>0</v>
      </c>
      <c r="N58" s="21">
        <f t="shared" ref="N58:N71" si="54">M58*G58</f>
        <v>0</v>
      </c>
    </row>
    <row r="59" spans="1:14" s="55" customFormat="1" ht="40.5" x14ac:dyDescent="0.25">
      <c r="A59" s="49" t="s">
        <v>11</v>
      </c>
      <c r="B59" s="60">
        <v>96557</v>
      </c>
      <c r="C59" s="182" t="s">
        <v>242</v>
      </c>
      <c r="D59" s="90" t="s">
        <v>173</v>
      </c>
      <c r="E59" s="12" t="s">
        <v>82</v>
      </c>
      <c r="F59" s="14" t="s">
        <v>12</v>
      </c>
      <c r="G59" s="24">
        <v>1.9500000000000002</v>
      </c>
      <c r="H59" s="50"/>
      <c r="I59" s="9">
        <f t="shared" si="51"/>
        <v>0</v>
      </c>
      <c r="J59" s="23"/>
      <c r="K59" s="26">
        <f t="shared" si="52"/>
        <v>0</v>
      </c>
      <c r="L59" s="26">
        <f t="shared" si="53"/>
        <v>0</v>
      </c>
      <c r="M59" s="96">
        <f t="shared" si="49"/>
        <v>0</v>
      </c>
      <c r="N59" s="21">
        <f t="shared" si="54"/>
        <v>0</v>
      </c>
    </row>
    <row r="60" spans="1:14" s="55" customFormat="1" ht="54" x14ac:dyDescent="0.25">
      <c r="A60" s="49" t="s">
        <v>11</v>
      </c>
      <c r="B60" s="60">
        <v>87504</v>
      </c>
      <c r="C60" s="182" t="s">
        <v>242</v>
      </c>
      <c r="D60" s="90" t="s">
        <v>174</v>
      </c>
      <c r="E60" s="12" t="s">
        <v>83</v>
      </c>
      <c r="F60" s="14" t="s">
        <v>9</v>
      </c>
      <c r="G60" s="24">
        <v>13</v>
      </c>
      <c r="H60" s="50"/>
      <c r="I60" s="9">
        <f t="shared" si="51"/>
        <v>0</v>
      </c>
      <c r="J60" s="23"/>
      <c r="K60" s="26">
        <f t="shared" si="52"/>
        <v>0</v>
      </c>
      <c r="L60" s="26">
        <f t="shared" si="53"/>
        <v>0</v>
      </c>
      <c r="M60" s="96">
        <f t="shared" si="49"/>
        <v>0</v>
      </c>
      <c r="N60" s="21">
        <f t="shared" si="54"/>
        <v>0</v>
      </c>
    </row>
    <row r="61" spans="1:14" s="55" customFormat="1" ht="40.5" x14ac:dyDescent="0.25">
      <c r="A61" s="49" t="s">
        <v>11</v>
      </c>
      <c r="B61" s="60">
        <v>87894</v>
      </c>
      <c r="C61" s="182" t="s">
        <v>242</v>
      </c>
      <c r="D61" s="90" t="s">
        <v>175</v>
      </c>
      <c r="E61" s="12" t="s">
        <v>84</v>
      </c>
      <c r="F61" s="14" t="s">
        <v>9</v>
      </c>
      <c r="G61" s="24">
        <v>35.75</v>
      </c>
      <c r="H61" s="50"/>
      <c r="I61" s="9">
        <f t="shared" si="51"/>
        <v>0</v>
      </c>
      <c r="J61" s="23"/>
      <c r="K61" s="26">
        <f t="shared" si="52"/>
        <v>0</v>
      </c>
      <c r="L61" s="26">
        <f t="shared" si="53"/>
        <v>0</v>
      </c>
      <c r="M61" s="96">
        <f t="shared" si="49"/>
        <v>0</v>
      </c>
      <c r="N61" s="21">
        <f t="shared" si="54"/>
        <v>0</v>
      </c>
    </row>
    <row r="62" spans="1:14" s="55" customFormat="1" ht="40.5" x14ac:dyDescent="0.25">
      <c r="A62" s="49" t="s">
        <v>11</v>
      </c>
      <c r="B62" s="60">
        <v>87794</v>
      </c>
      <c r="C62" s="182" t="s">
        <v>242</v>
      </c>
      <c r="D62" s="90" t="s">
        <v>176</v>
      </c>
      <c r="E62" s="12" t="s">
        <v>85</v>
      </c>
      <c r="F62" s="14" t="s">
        <v>9</v>
      </c>
      <c r="G62" s="24">
        <v>35.75</v>
      </c>
      <c r="H62" s="50"/>
      <c r="I62" s="9">
        <f t="shared" si="51"/>
        <v>0</v>
      </c>
      <c r="J62" s="23"/>
      <c r="K62" s="26">
        <f t="shared" si="52"/>
        <v>0</v>
      </c>
      <c r="L62" s="26">
        <f t="shared" si="53"/>
        <v>0</v>
      </c>
      <c r="M62" s="96">
        <f t="shared" si="49"/>
        <v>0</v>
      </c>
      <c r="N62" s="21">
        <f t="shared" si="54"/>
        <v>0</v>
      </c>
    </row>
    <row r="63" spans="1:14" s="55" customFormat="1" ht="27" x14ac:dyDescent="0.25">
      <c r="A63" s="49" t="s">
        <v>11</v>
      </c>
      <c r="B63" s="60">
        <v>88485</v>
      </c>
      <c r="C63" s="182" t="s">
        <v>242</v>
      </c>
      <c r="D63" s="90" t="s">
        <v>177</v>
      </c>
      <c r="E63" s="12" t="s">
        <v>86</v>
      </c>
      <c r="F63" s="14" t="s">
        <v>9</v>
      </c>
      <c r="G63" s="24">
        <v>35.75</v>
      </c>
      <c r="H63" s="50"/>
      <c r="I63" s="9">
        <f t="shared" si="51"/>
        <v>0</v>
      </c>
      <c r="J63" s="23"/>
      <c r="K63" s="26">
        <f t="shared" si="52"/>
        <v>0</v>
      </c>
      <c r="L63" s="26">
        <f t="shared" si="53"/>
        <v>0</v>
      </c>
      <c r="M63" s="96">
        <f t="shared" si="49"/>
        <v>0</v>
      </c>
      <c r="N63" s="21">
        <f t="shared" si="54"/>
        <v>0</v>
      </c>
    </row>
    <row r="64" spans="1:14" s="55" customFormat="1" ht="27.75" thickBot="1" x14ac:dyDescent="0.3">
      <c r="A64" s="49" t="s">
        <v>11</v>
      </c>
      <c r="B64" s="60">
        <v>88489</v>
      </c>
      <c r="C64" s="182" t="s">
        <v>242</v>
      </c>
      <c r="D64" s="90" t="s">
        <v>178</v>
      </c>
      <c r="E64" s="12" t="s">
        <v>162</v>
      </c>
      <c r="F64" s="14" t="s">
        <v>12</v>
      </c>
      <c r="G64" s="24">
        <v>35.75</v>
      </c>
      <c r="H64" s="50"/>
      <c r="I64" s="85">
        <f t="shared" si="51"/>
        <v>0</v>
      </c>
      <c r="J64" s="86"/>
      <c r="K64" s="87">
        <f t="shared" si="52"/>
        <v>0</v>
      </c>
      <c r="L64" s="87">
        <f t="shared" si="53"/>
        <v>0</v>
      </c>
      <c r="M64" s="96">
        <f t="shared" si="49"/>
        <v>0</v>
      </c>
      <c r="N64" s="88">
        <f t="shared" si="54"/>
        <v>0</v>
      </c>
    </row>
    <row r="65" spans="1:14" s="55" customFormat="1" ht="15.75" thickBot="1" x14ac:dyDescent="0.3">
      <c r="A65" s="97"/>
      <c r="B65" s="98"/>
      <c r="C65" s="183"/>
      <c r="D65" s="99" t="s">
        <v>179</v>
      </c>
      <c r="E65" s="100" t="s">
        <v>95</v>
      </c>
      <c r="F65" s="101"/>
      <c r="G65" s="102"/>
      <c r="H65" s="103"/>
      <c r="I65" s="104"/>
      <c r="J65" s="103"/>
      <c r="K65" s="104"/>
      <c r="L65" s="104"/>
      <c r="M65" s="104"/>
      <c r="N65" s="80">
        <f>SUM(N66:N77)</f>
        <v>0</v>
      </c>
    </row>
    <row r="66" spans="1:14" s="55" customFormat="1" ht="67.5" x14ac:dyDescent="0.25">
      <c r="A66" s="49" t="s">
        <v>143</v>
      </c>
      <c r="B66" s="89"/>
      <c r="C66" s="179" t="s">
        <v>243</v>
      </c>
      <c r="D66" s="90" t="s">
        <v>180</v>
      </c>
      <c r="E66" s="28" t="s">
        <v>146</v>
      </c>
      <c r="F66" s="91" t="s">
        <v>2</v>
      </c>
      <c r="G66" s="92">
        <v>1</v>
      </c>
      <c r="H66" s="93"/>
      <c r="I66" s="94">
        <f t="shared" si="51"/>
        <v>0</v>
      </c>
      <c r="J66" s="41"/>
      <c r="K66" s="95">
        <f t="shared" si="52"/>
        <v>0</v>
      </c>
      <c r="L66" s="95">
        <f t="shared" si="53"/>
        <v>0</v>
      </c>
      <c r="M66" s="96">
        <f t="shared" si="49"/>
        <v>0</v>
      </c>
      <c r="N66" s="64">
        <f t="shared" si="54"/>
        <v>0</v>
      </c>
    </row>
    <row r="67" spans="1:14" s="55" customFormat="1" ht="67.5" x14ac:dyDescent="0.25">
      <c r="A67" s="49" t="s">
        <v>143</v>
      </c>
      <c r="B67" s="60"/>
      <c r="C67" s="179" t="s">
        <v>243</v>
      </c>
      <c r="D67" s="90" t="s">
        <v>181</v>
      </c>
      <c r="E67" s="12" t="s">
        <v>147</v>
      </c>
      <c r="F67" s="14" t="s">
        <v>2</v>
      </c>
      <c r="G67" s="24">
        <v>1</v>
      </c>
      <c r="H67" s="50"/>
      <c r="I67" s="9">
        <f t="shared" si="51"/>
        <v>0</v>
      </c>
      <c r="J67" s="23"/>
      <c r="K67" s="26">
        <f t="shared" si="52"/>
        <v>0</v>
      </c>
      <c r="L67" s="26">
        <f t="shared" si="53"/>
        <v>0</v>
      </c>
      <c r="M67" s="96">
        <f t="shared" si="49"/>
        <v>0</v>
      </c>
      <c r="N67" s="21">
        <f t="shared" si="54"/>
        <v>0</v>
      </c>
    </row>
    <row r="68" spans="1:14" s="55" customFormat="1" ht="67.5" x14ac:dyDescent="0.25">
      <c r="A68" s="49" t="s">
        <v>143</v>
      </c>
      <c r="B68" s="60"/>
      <c r="C68" s="179" t="s">
        <v>243</v>
      </c>
      <c r="D68" s="90" t="s">
        <v>182</v>
      </c>
      <c r="E68" s="12" t="s">
        <v>148</v>
      </c>
      <c r="F68" s="14" t="s">
        <v>2</v>
      </c>
      <c r="G68" s="24">
        <v>1</v>
      </c>
      <c r="H68" s="50"/>
      <c r="I68" s="9">
        <f t="shared" si="51"/>
        <v>0</v>
      </c>
      <c r="J68" s="23"/>
      <c r="K68" s="26">
        <f t="shared" si="52"/>
        <v>0</v>
      </c>
      <c r="L68" s="26">
        <f t="shared" si="53"/>
        <v>0</v>
      </c>
      <c r="M68" s="96">
        <f t="shared" si="49"/>
        <v>0</v>
      </c>
      <c r="N68" s="21">
        <f t="shared" si="54"/>
        <v>0</v>
      </c>
    </row>
    <row r="69" spans="1:14" s="55" customFormat="1" ht="67.5" x14ac:dyDescent="0.25">
      <c r="A69" s="49" t="s">
        <v>143</v>
      </c>
      <c r="B69" s="60"/>
      <c r="C69" s="179" t="s">
        <v>243</v>
      </c>
      <c r="D69" s="90" t="s">
        <v>183</v>
      </c>
      <c r="E69" s="12" t="s">
        <v>149</v>
      </c>
      <c r="F69" s="14" t="s">
        <v>2</v>
      </c>
      <c r="G69" s="24">
        <v>1</v>
      </c>
      <c r="H69" s="50"/>
      <c r="I69" s="9">
        <f t="shared" si="51"/>
        <v>0</v>
      </c>
      <c r="J69" s="23"/>
      <c r="K69" s="26">
        <f t="shared" si="52"/>
        <v>0</v>
      </c>
      <c r="L69" s="26">
        <f t="shared" si="53"/>
        <v>0</v>
      </c>
      <c r="M69" s="96">
        <f t="shared" si="49"/>
        <v>0</v>
      </c>
      <c r="N69" s="21">
        <f t="shared" si="54"/>
        <v>0</v>
      </c>
    </row>
    <row r="70" spans="1:14" s="55" customFormat="1" ht="54" x14ac:dyDescent="0.25">
      <c r="A70" s="49" t="s">
        <v>143</v>
      </c>
      <c r="B70" s="60"/>
      <c r="C70" s="179" t="s">
        <v>243</v>
      </c>
      <c r="D70" s="90" t="s">
        <v>184</v>
      </c>
      <c r="E70" s="12" t="s">
        <v>150</v>
      </c>
      <c r="F70" s="14" t="s">
        <v>2</v>
      </c>
      <c r="G70" s="24">
        <v>1</v>
      </c>
      <c r="H70" s="50"/>
      <c r="I70" s="9">
        <f t="shared" si="51"/>
        <v>0</v>
      </c>
      <c r="J70" s="23"/>
      <c r="K70" s="26">
        <f t="shared" si="52"/>
        <v>0</v>
      </c>
      <c r="L70" s="26">
        <f t="shared" si="53"/>
        <v>0</v>
      </c>
      <c r="M70" s="96">
        <f t="shared" si="49"/>
        <v>0</v>
      </c>
      <c r="N70" s="21">
        <f t="shared" si="54"/>
        <v>0</v>
      </c>
    </row>
    <row r="71" spans="1:14" s="55" customFormat="1" ht="54" x14ac:dyDescent="0.25">
      <c r="A71" s="49" t="s">
        <v>143</v>
      </c>
      <c r="B71" s="60"/>
      <c r="C71" s="179" t="s">
        <v>243</v>
      </c>
      <c r="D71" s="90" t="s">
        <v>185</v>
      </c>
      <c r="E71" s="12" t="s">
        <v>151</v>
      </c>
      <c r="F71" s="14" t="s">
        <v>2</v>
      </c>
      <c r="G71" s="24">
        <v>1</v>
      </c>
      <c r="H71" s="50"/>
      <c r="I71" s="9">
        <f t="shared" si="51"/>
        <v>0</v>
      </c>
      <c r="J71" s="23"/>
      <c r="K71" s="26">
        <f t="shared" si="52"/>
        <v>0</v>
      </c>
      <c r="L71" s="26">
        <f t="shared" si="53"/>
        <v>0</v>
      </c>
      <c r="M71" s="96">
        <f t="shared" si="49"/>
        <v>0</v>
      </c>
      <c r="N71" s="21">
        <f t="shared" si="54"/>
        <v>0</v>
      </c>
    </row>
    <row r="72" spans="1:14" s="55" customFormat="1" ht="67.5" x14ac:dyDescent="0.25">
      <c r="A72" s="49" t="s">
        <v>143</v>
      </c>
      <c r="B72" s="60"/>
      <c r="C72" s="179" t="s">
        <v>243</v>
      </c>
      <c r="D72" s="90" t="s">
        <v>186</v>
      </c>
      <c r="E72" s="12" t="s">
        <v>152</v>
      </c>
      <c r="F72" s="14" t="s">
        <v>2</v>
      </c>
      <c r="G72" s="24">
        <v>1</v>
      </c>
      <c r="H72" s="50"/>
      <c r="I72" s="9">
        <f t="shared" ref="I72:I75" si="55">G72*H72</f>
        <v>0</v>
      </c>
      <c r="J72" s="23"/>
      <c r="K72" s="26">
        <f t="shared" ref="K72:K75" si="56">J72*G72</f>
        <v>0</v>
      </c>
      <c r="L72" s="26">
        <f t="shared" ref="L72:L75" si="57">H72+J72</f>
        <v>0</v>
      </c>
      <c r="M72" s="96">
        <f t="shared" si="49"/>
        <v>0</v>
      </c>
      <c r="N72" s="21">
        <f t="shared" ref="N72:N75" si="58">M72*G72</f>
        <v>0</v>
      </c>
    </row>
    <row r="73" spans="1:14" s="55" customFormat="1" ht="67.5" x14ac:dyDescent="0.25">
      <c r="A73" s="49" t="s">
        <v>143</v>
      </c>
      <c r="B73" s="60"/>
      <c r="C73" s="179" t="s">
        <v>243</v>
      </c>
      <c r="D73" s="90" t="s">
        <v>187</v>
      </c>
      <c r="E73" s="12" t="s">
        <v>153</v>
      </c>
      <c r="F73" s="14" t="s">
        <v>2</v>
      </c>
      <c r="G73" s="24">
        <v>1</v>
      </c>
      <c r="H73" s="50"/>
      <c r="I73" s="9">
        <f t="shared" ref="I73" si="59">G73*H73</f>
        <v>0</v>
      </c>
      <c r="J73" s="23"/>
      <c r="K73" s="26">
        <f t="shared" ref="K73" si="60">J73*G73</f>
        <v>0</v>
      </c>
      <c r="L73" s="26">
        <f t="shared" ref="L73" si="61">H73+J73</f>
        <v>0</v>
      </c>
      <c r="M73" s="96">
        <f t="shared" si="49"/>
        <v>0</v>
      </c>
      <c r="N73" s="21">
        <f t="shared" ref="N73" si="62">M73*G73</f>
        <v>0</v>
      </c>
    </row>
    <row r="74" spans="1:14" s="55" customFormat="1" ht="67.5" x14ac:dyDescent="0.25">
      <c r="A74" s="49" t="s">
        <v>143</v>
      </c>
      <c r="B74" s="60"/>
      <c r="C74" s="179" t="s">
        <v>243</v>
      </c>
      <c r="D74" s="90" t="s">
        <v>188</v>
      </c>
      <c r="E74" s="12" t="s">
        <v>154</v>
      </c>
      <c r="F74" s="14" t="s">
        <v>2</v>
      </c>
      <c r="G74" s="24">
        <v>1</v>
      </c>
      <c r="H74" s="50"/>
      <c r="I74" s="9">
        <f t="shared" si="55"/>
        <v>0</v>
      </c>
      <c r="J74" s="23"/>
      <c r="K74" s="26">
        <f t="shared" si="56"/>
        <v>0</v>
      </c>
      <c r="L74" s="26">
        <f t="shared" si="57"/>
        <v>0</v>
      </c>
      <c r="M74" s="96">
        <f t="shared" si="49"/>
        <v>0</v>
      </c>
      <c r="N74" s="21">
        <f t="shared" si="58"/>
        <v>0</v>
      </c>
    </row>
    <row r="75" spans="1:14" s="55" customFormat="1" ht="54" x14ac:dyDescent="0.25">
      <c r="A75" s="49" t="s">
        <v>143</v>
      </c>
      <c r="B75" s="60"/>
      <c r="C75" s="179" t="s">
        <v>243</v>
      </c>
      <c r="D75" s="90" t="s">
        <v>189</v>
      </c>
      <c r="E75" s="67" t="s">
        <v>155</v>
      </c>
      <c r="F75" s="14" t="s">
        <v>2</v>
      </c>
      <c r="G75" s="24">
        <v>1</v>
      </c>
      <c r="H75" s="50"/>
      <c r="I75" s="9">
        <f t="shared" si="55"/>
        <v>0</v>
      </c>
      <c r="J75" s="23"/>
      <c r="K75" s="26">
        <f t="shared" si="56"/>
        <v>0</v>
      </c>
      <c r="L75" s="26">
        <f t="shared" si="57"/>
        <v>0</v>
      </c>
      <c r="M75" s="96">
        <f t="shared" si="49"/>
        <v>0</v>
      </c>
      <c r="N75" s="21">
        <f t="shared" si="58"/>
        <v>0</v>
      </c>
    </row>
    <row r="76" spans="1:14" s="55" customFormat="1" ht="54" x14ac:dyDescent="0.25">
      <c r="A76" s="49" t="s">
        <v>143</v>
      </c>
      <c r="B76" s="60"/>
      <c r="C76" s="179" t="s">
        <v>243</v>
      </c>
      <c r="D76" s="90" t="s">
        <v>190</v>
      </c>
      <c r="E76" s="12" t="s">
        <v>156</v>
      </c>
      <c r="F76" s="14" t="s">
        <v>2</v>
      </c>
      <c r="G76" s="24">
        <v>1</v>
      </c>
      <c r="H76" s="50"/>
      <c r="I76" s="9">
        <f t="shared" ref="I76" si="63">G76*H76</f>
        <v>0</v>
      </c>
      <c r="J76" s="23"/>
      <c r="K76" s="26">
        <f t="shared" ref="K76" si="64">J76*G76</f>
        <v>0</v>
      </c>
      <c r="L76" s="26">
        <f t="shared" ref="L76" si="65">H76+J76</f>
        <v>0</v>
      </c>
      <c r="M76" s="96">
        <f t="shared" si="49"/>
        <v>0</v>
      </c>
      <c r="N76" s="21">
        <f t="shared" ref="N76" si="66">M76*G76</f>
        <v>0</v>
      </c>
    </row>
    <row r="77" spans="1:14" s="55" customFormat="1" ht="27.75" thickBot="1" x14ac:dyDescent="0.3">
      <c r="A77" s="49" t="s">
        <v>143</v>
      </c>
      <c r="B77" s="60"/>
      <c r="C77" s="184" t="s">
        <v>242</v>
      </c>
      <c r="D77" s="90" t="s">
        <v>191</v>
      </c>
      <c r="E77" s="29" t="s">
        <v>39</v>
      </c>
      <c r="F77" s="14" t="s">
        <v>12</v>
      </c>
      <c r="G77" s="24">
        <v>1.8292499999999998</v>
      </c>
      <c r="H77" s="50"/>
      <c r="I77" s="9">
        <f t="shared" ref="I77" si="67">G77*H77</f>
        <v>0</v>
      </c>
      <c r="J77" s="23"/>
      <c r="K77" s="26">
        <f t="shared" ref="K77" si="68">J77*G77</f>
        <v>0</v>
      </c>
      <c r="L77" s="26">
        <f t="shared" ref="L77" si="69">H77+J77</f>
        <v>0</v>
      </c>
      <c r="M77" s="96">
        <f t="shared" si="49"/>
        <v>0</v>
      </c>
      <c r="N77" s="21">
        <f t="shared" ref="N77" si="70">M77*G77</f>
        <v>0</v>
      </c>
    </row>
    <row r="78" spans="1:14" ht="15.75" thickBot="1" x14ac:dyDescent="0.3">
      <c r="A78" s="133"/>
      <c r="B78" s="134"/>
      <c r="C78" s="178"/>
      <c r="D78" s="45">
        <v>8</v>
      </c>
      <c r="E78" s="123" t="s">
        <v>75</v>
      </c>
      <c r="F78" s="44"/>
      <c r="G78" s="44"/>
      <c r="H78" s="44"/>
      <c r="I78" s="44"/>
      <c r="J78" s="44"/>
      <c r="K78" s="44"/>
      <c r="L78" s="44"/>
      <c r="M78" s="44"/>
      <c r="N78" s="46">
        <f>SUM(N79:N81)</f>
        <v>0</v>
      </c>
    </row>
    <row r="79" spans="1:14" s="55" customFormat="1" ht="27" x14ac:dyDescent="0.25">
      <c r="A79" s="38" t="s">
        <v>11</v>
      </c>
      <c r="B79" s="60">
        <v>96542</v>
      </c>
      <c r="C79" s="182" t="s">
        <v>242</v>
      </c>
      <c r="D79" s="7" t="s">
        <v>192</v>
      </c>
      <c r="E79" s="12" t="s">
        <v>79</v>
      </c>
      <c r="F79" s="14" t="s">
        <v>9</v>
      </c>
      <c r="G79" s="24">
        <v>24.460799999999999</v>
      </c>
      <c r="H79" s="50"/>
      <c r="I79" s="9">
        <f t="shared" ref="I79:I81" si="71">G79*H79</f>
        <v>0</v>
      </c>
      <c r="J79" s="23"/>
      <c r="K79" s="26">
        <f>J79*G79</f>
        <v>0</v>
      </c>
      <c r="L79" s="26">
        <f>H79+J79</f>
        <v>0</v>
      </c>
      <c r="M79" s="96">
        <f t="shared" si="49"/>
        <v>0</v>
      </c>
      <c r="N79" s="21">
        <f>M79*G79</f>
        <v>0</v>
      </c>
    </row>
    <row r="80" spans="1:14" s="55" customFormat="1" ht="40.5" x14ac:dyDescent="0.25">
      <c r="A80" s="38" t="s">
        <v>11</v>
      </c>
      <c r="B80" s="60">
        <v>94993</v>
      </c>
      <c r="C80" s="182" t="s">
        <v>242</v>
      </c>
      <c r="D80" s="7" t="s">
        <v>193</v>
      </c>
      <c r="E80" s="12" t="s">
        <v>76</v>
      </c>
      <c r="F80" s="14" t="s">
        <v>9</v>
      </c>
      <c r="G80" s="24">
        <v>172.58</v>
      </c>
      <c r="H80" s="50"/>
      <c r="I80" s="9">
        <f t="shared" si="71"/>
        <v>0</v>
      </c>
      <c r="J80" s="23"/>
      <c r="K80" s="26">
        <f>J80*G80</f>
        <v>0</v>
      </c>
      <c r="L80" s="26">
        <f>H80+J80</f>
        <v>0</v>
      </c>
      <c r="M80" s="96">
        <f t="shared" si="49"/>
        <v>0</v>
      </c>
      <c r="N80" s="21">
        <f>M80*G80</f>
        <v>0</v>
      </c>
    </row>
    <row r="81" spans="1:14" s="55" customFormat="1" ht="14.25" thickBot="1" x14ac:dyDescent="0.3">
      <c r="A81" s="49" t="s">
        <v>11</v>
      </c>
      <c r="B81" s="60">
        <v>101748</v>
      </c>
      <c r="C81" s="182" t="s">
        <v>242</v>
      </c>
      <c r="D81" s="7" t="s">
        <v>194</v>
      </c>
      <c r="E81" s="12" t="s">
        <v>77</v>
      </c>
      <c r="F81" s="14" t="s">
        <v>9</v>
      </c>
      <c r="G81" s="24">
        <v>172.58</v>
      </c>
      <c r="H81" s="50"/>
      <c r="I81" s="9">
        <f t="shared" si="71"/>
        <v>0</v>
      </c>
      <c r="J81" s="23"/>
      <c r="K81" s="26">
        <f t="shared" ref="K81" si="72">J81*G81</f>
        <v>0</v>
      </c>
      <c r="L81" s="26">
        <f t="shared" ref="L81" si="73">H81+J81</f>
        <v>0</v>
      </c>
      <c r="M81" s="96">
        <f t="shared" si="49"/>
        <v>0</v>
      </c>
      <c r="N81" s="21">
        <f t="shared" ref="N81" si="74">M81*G81</f>
        <v>0</v>
      </c>
    </row>
    <row r="82" spans="1:14" s="55" customFormat="1" ht="15.75" thickBot="1" x14ac:dyDescent="0.3">
      <c r="A82" s="121"/>
      <c r="B82" s="122"/>
      <c r="C82" s="185"/>
      <c r="D82" s="45">
        <v>9</v>
      </c>
      <c r="E82" s="123" t="s">
        <v>139</v>
      </c>
      <c r="F82" s="124"/>
      <c r="G82" s="125"/>
      <c r="H82" s="126"/>
      <c r="I82" s="127"/>
      <c r="J82" s="126"/>
      <c r="K82" s="127"/>
      <c r="L82" s="127"/>
      <c r="M82" s="44"/>
      <c r="N82" s="46">
        <f>SUM(N83:N88)</f>
        <v>0</v>
      </c>
    </row>
    <row r="83" spans="1:14" s="55" customFormat="1" x14ac:dyDescent="0.25">
      <c r="A83" s="40" t="s">
        <v>23</v>
      </c>
      <c r="B83" s="89"/>
      <c r="C83" s="182" t="s">
        <v>243</v>
      </c>
      <c r="D83" s="90" t="s">
        <v>195</v>
      </c>
      <c r="E83" s="28" t="s">
        <v>134</v>
      </c>
      <c r="F83" s="91" t="s">
        <v>2</v>
      </c>
      <c r="G83" s="92">
        <v>8</v>
      </c>
      <c r="H83" s="93"/>
      <c r="I83" s="94">
        <f t="shared" ref="I83:I86" si="75">G83*H83</f>
        <v>0</v>
      </c>
      <c r="J83" s="41"/>
      <c r="K83" s="95">
        <f t="shared" ref="K83:K86" si="76">J83*G83</f>
        <v>0</v>
      </c>
      <c r="L83" s="95">
        <f t="shared" ref="L83:L85" si="77">H83+J83</f>
        <v>0</v>
      </c>
      <c r="M83" s="96">
        <f t="shared" si="49"/>
        <v>0</v>
      </c>
      <c r="N83" s="64">
        <f t="shared" ref="N83:N85" si="78">M83*G83</f>
        <v>0</v>
      </c>
    </row>
    <row r="84" spans="1:14" s="55" customFormat="1" x14ac:dyDescent="0.25">
      <c r="A84" s="38" t="s">
        <v>23</v>
      </c>
      <c r="B84" s="60"/>
      <c r="C84" s="182" t="s">
        <v>243</v>
      </c>
      <c r="D84" s="90" t="s">
        <v>196</v>
      </c>
      <c r="E84" s="12" t="s">
        <v>135</v>
      </c>
      <c r="F84" s="14" t="s">
        <v>2</v>
      </c>
      <c r="G84" s="24">
        <v>4</v>
      </c>
      <c r="H84" s="50"/>
      <c r="I84" s="9">
        <f t="shared" si="75"/>
        <v>0</v>
      </c>
      <c r="J84" s="23"/>
      <c r="K84" s="26">
        <f t="shared" si="76"/>
        <v>0</v>
      </c>
      <c r="L84" s="26">
        <f t="shared" si="77"/>
        <v>0</v>
      </c>
      <c r="M84" s="96">
        <f t="shared" si="49"/>
        <v>0</v>
      </c>
      <c r="N84" s="21">
        <f t="shared" si="78"/>
        <v>0</v>
      </c>
    </row>
    <row r="85" spans="1:14" s="55" customFormat="1" x14ac:dyDescent="0.25">
      <c r="A85" s="38" t="s">
        <v>23</v>
      </c>
      <c r="B85" s="60"/>
      <c r="C85" s="182" t="s">
        <v>243</v>
      </c>
      <c r="D85" s="90" t="s">
        <v>197</v>
      </c>
      <c r="E85" s="12" t="s">
        <v>136</v>
      </c>
      <c r="F85" s="14" t="s">
        <v>2</v>
      </c>
      <c r="G85" s="24">
        <v>24</v>
      </c>
      <c r="H85" s="50"/>
      <c r="I85" s="9">
        <f t="shared" si="75"/>
        <v>0</v>
      </c>
      <c r="J85" s="23"/>
      <c r="K85" s="26">
        <f t="shared" si="76"/>
        <v>0</v>
      </c>
      <c r="L85" s="26">
        <f t="shared" si="77"/>
        <v>0</v>
      </c>
      <c r="M85" s="96">
        <f t="shared" si="49"/>
        <v>0</v>
      </c>
      <c r="N85" s="21">
        <f t="shared" si="78"/>
        <v>0</v>
      </c>
    </row>
    <row r="86" spans="1:14" s="55" customFormat="1" x14ac:dyDescent="0.25">
      <c r="A86" s="38" t="s">
        <v>23</v>
      </c>
      <c r="B86" s="60"/>
      <c r="C86" s="182" t="s">
        <v>243</v>
      </c>
      <c r="D86" s="90" t="s">
        <v>198</v>
      </c>
      <c r="E86" s="12" t="s">
        <v>100</v>
      </c>
      <c r="F86" s="14" t="s">
        <v>2</v>
      </c>
      <c r="G86" s="24">
        <v>2</v>
      </c>
      <c r="H86" s="50"/>
      <c r="I86" s="9">
        <f t="shared" si="75"/>
        <v>0</v>
      </c>
      <c r="J86" s="23"/>
      <c r="K86" s="26">
        <f t="shared" si="76"/>
        <v>0</v>
      </c>
      <c r="L86" s="26">
        <f t="shared" ref="L86" si="79">H86+J86</f>
        <v>0</v>
      </c>
      <c r="M86" s="96">
        <f t="shared" si="49"/>
        <v>0</v>
      </c>
      <c r="N86" s="21">
        <f t="shared" ref="N86" si="80">M86*G86</f>
        <v>0</v>
      </c>
    </row>
    <row r="87" spans="1:14" s="55" customFormat="1" x14ac:dyDescent="0.25">
      <c r="A87" s="38" t="s">
        <v>30</v>
      </c>
      <c r="B87" s="60"/>
      <c r="C87" s="182" t="s">
        <v>242</v>
      </c>
      <c r="D87" s="90" t="s">
        <v>199</v>
      </c>
      <c r="E87" s="29" t="s">
        <v>137</v>
      </c>
      <c r="F87" s="14" t="s">
        <v>12</v>
      </c>
      <c r="G87" s="24">
        <v>1.45</v>
      </c>
      <c r="H87" s="50"/>
      <c r="I87" s="9">
        <f>G87*H87</f>
        <v>0</v>
      </c>
      <c r="J87" s="23"/>
      <c r="K87" s="26">
        <f>J87*G87</f>
        <v>0</v>
      </c>
      <c r="L87" s="26">
        <f>H87+J87</f>
        <v>0</v>
      </c>
      <c r="M87" s="96">
        <f t="shared" si="49"/>
        <v>0</v>
      </c>
      <c r="N87" s="21">
        <f>M87*G87</f>
        <v>0</v>
      </c>
    </row>
    <row r="88" spans="1:14" s="55" customFormat="1" ht="14.25" thickBot="1" x14ac:dyDescent="0.3">
      <c r="A88" s="49" t="s">
        <v>11</v>
      </c>
      <c r="B88" s="81">
        <v>102223</v>
      </c>
      <c r="C88" s="182" t="s">
        <v>242</v>
      </c>
      <c r="D88" s="90" t="s">
        <v>200</v>
      </c>
      <c r="E88" s="84" t="s">
        <v>138</v>
      </c>
      <c r="F88" s="14" t="s">
        <v>9</v>
      </c>
      <c r="G88" s="24">
        <v>162.24</v>
      </c>
      <c r="H88" s="50"/>
      <c r="I88" s="85">
        <f>G88*H88</f>
        <v>0</v>
      </c>
      <c r="J88" s="86"/>
      <c r="K88" s="87">
        <f>J88*G88</f>
        <v>0</v>
      </c>
      <c r="L88" s="87">
        <f>H88+J88</f>
        <v>0</v>
      </c>
      <c r="M88" s="96">
        <f t="shared" si="49"/>
        <v>0</v>
      </c>
      <c r="N88" s="88">
        <f>M88*G88</f>
        <v>0</v>
      </c>
    </row>
    <row r="89" spans="1:14" s="55" customFormat="1" ht="15.75" thickBot="1" x14ac:dyDescent="0.3">
      <c r="A89" s="121"/>
      <c r="B89" s="122"/>
      <c r="C89" s="185"/>
      <c r="D89" s="45">
        <v>10</v>
      </c>
      <c r="E89" s="123" t="s">
        <v>141</v>
      </c>
      <c r="F89" s="124"/>
      <c r="G89" s="125"/>
      <c r="H89" s="126"/>
      <c r="I89" s="127"/>
      <c r="J89" s="126"/>
      <c r="K89" s="127"/>
      <c r="L89" s="127"/>
      <c r="M89" s="44"/>
      <c r="N89" s="46">
        <f>SUM(N90:N94)</f>
        <v>0</v>
      </c>
    </row>
    <row r="90" spans="1:14" s="55" customFormat="1" ht="40.5" x14ac:dyDescent="0.25">
      <c r="A90" s="40" t="s">
        <v>11</v>
      </c>
      <c r="B90" s="89">
        <v>94993</v>
      </c>
      <c r="C90" s="182" t="s">
        <v>242</v>
      </c>
      <c r="D90" s="90" t="s">
        <v>201</v>
      </c>
      <c r="E90" s="28" t="s">
        <v>76</v>
      </c>
      <c r="F90" s="91" t="s">
        <v>9</v>
      </c>
      <c r="G90" s="92">
        <v>62.4</v>
      </c>
      <c r="H90" s="93"/>
      <c r="I90" s="94">
        <f t="shared" ref="I90" si="81">G90*H90</f>
        <v>0</v>
      </c>
      <c r="J90" s="41"/>
      <c r="K90" s="95">
        <f>J90*G90</f>
        <v>0</v>
      </c>
      <c r="L90" s="95">
        <f>H90+J90</f>
        <v>0</v>
      </c>
      <c r="M90" s="96">
        <f t="shared" si="49"/>
        <v>0</v>
      </c>
      <c r="N90" s="64">
        <f>M90*G90</f>
        <v>0</v>
      </c>
    </row>
    <row r="91" spans="1:14" s="55" customFormat="1" ht="27" x14ac:dyDescent="0.25">
      <c r="A91" s="38" t="s">
        <v>11</v>
      </c>
      <c r="B91" s="60">
        <v>101091</v>
      </c>
      <c r="C91" s="182" t="s">
        <v>242</v>
      </c>
      <c r="D91" s="90" t="s">
        <v>202</v>
      </c>
      <c r="E91" s="12" t="s">
        <v>74</v>
      </c>
      <c r="F91" s="14" t="s">
        <v>9</v>
      </c>
      <c r="G91" s="24">
        <v>62.4</v>
      </c>
      <c r="H91" s="50"/>
      <c r="I91" s="9">
        <f t="shared" ref="I91" si="82">G91*H91</f>
        <v>0</v>
      </c>
      <c r="J91" s="23"/>
      <c r="K91" s="26">
        <f t="shared" ref="K91" si="83">J91*G91</f>
        <v>0</v>
      </c>
      <c r="L91" s="26">
        <f t="shared" ref="L91" si="84">H91+J91</f>
        <v>0</v>
      </c>
      <c r="M91" s="96">
        <f t="shared" si="49"/>
        <v>0</v>
      </c>
      <c r="N91" s="21">
        <f t="shared" ref="N91" si="85">M91*G91</f>
        <v>0</v>
      </c>
    </row>
    <row r="92" spans="1:14" s="55" customFormat="1" x14ac:dyDescent="0.25">
      <c r="A92" s="38" t="s">
        <v>11</v>
      </c>
      <c r="B92" s="60">
        <v>96995</v>
      </c>
      <c r="C92" s="182" t="s">
        <v>242</v>
      </c>
      <c r="D92" s="90" t="s">
        <v>203</v>
      </c>
      <c r="E92" s="12" t="s">
        <v>72</v>
      </c>
      <c r="F92" s="14" t="s">
        <v>12</v>
      </c>
      <c r="G92" s="24">
        <v>0.59500000000000008</v>
      </c>
      <c r="H92" s="50"/>
      <c r="I92" s="9">
        <f t="shared" ref="I92:I94" si="86">G92*H92</f>
        <v>0</v>
      </c>
      <c r="J92" s="23"/>
      <c r="K92" s="26">
        <f>J92*G92</f>
        <v>0</v>
      </c>
      <c r="L92" s="26">
        <f>H92+J92</f>
        <v>0</v>
      </c>
      <c r="M92" s="96">
        <f t="shared" si="49"/>
        <v>0</v>
      </c>
      <c r="N92" s="21">
        <f>M92*G92</f>
        <v>0</v>
      </c>
    </row>
    <row r="93" spans="1:14" s="55" customFormat="1" ht="40.5" x14ac:dyDescent="0.25">
      <c r="A93" s="49" t="s">
        <v>11</v>
      </c>
      <c r="B93" s="60">
        <v>94264</v>
      </c>
      <c r="C93" s="182" t="s">
        <v>242</v>
      </c>
      <c r="D93" s="90" t="s">
        <v>204</v>
      </c>
      <c r="E93" s="12" t="s">
        <v>67</v>
      </c>
      <c r="F93" s="14" t="s">
        <v>19</v>
      </c>
      <c r="G93" s="24">
        <v>59.5</v>
      </c>
      <c r="H93" s="50"/>
      <c r="I93" s="9">
        <f t="shared" si="86"/>
        <v>0</v>
      </c>
      <c r="J93" s="23"/>
      <c r="K93" s="26">
        <f t="shared" ref="K93:K94" si="87">J93*G93</f>
        <v>0</v>
      </c>
      <c r="L93" s="26">
        <f t="shared" ref="L93:L94" si="88">H93+J93</f>
        <v>0</v>
      </c>
      <c r="M93" s="96">
        <f t="shared" si="49"/>
        <v>0</v>
      </c>
      <c r="N93" s="21">
        <f t="shared" ref="N93:N94" si="89">M93*G93</f>
        <v>0</v>
      </c>
    </row>
    <row r="94" spans="1:14" s="55" customFormat="1" ht="27.75" thickBot="1" x14ac:dyDescent="0.3">
      <c r="A94" s="49" t="s">
        <v>11</v>
      </c>
      <c r="B94" s="60">
        <v>102491</v>
      </c>
      <c r="C94" s="182" t="s">
        <v>242</v>
      </c>
      <c r="D94" s="90" t="s">
        <v>205</v>
      </c>
      <c r="E94" s="12" t="s">
        <v>161</v>
      </c>
      <c r="F94" s="14" t="s">
        <v>9</v>
      </c>
      <c r="G94" s="24">
        <v>22.015000000000001</v>
      </c>
      <c r="H94" s="50"/>
      <c r="I94" s="9">
        <f t="shared" si="86"/>
        <v>0</v>
      </c>
      <c r="J94" s="23"/>
      <c r="K94" s="26">
        <f t="shared" si="87"/>
        <v>0</v>
      </c>
      <c r="L94" s="26">
        <f t="shared" si="88"/>
        <v>0</v>
      </c>
      <c r="M94" s="96">
        <f t="shared" si="49"/>
        <v>0</v>
      </c>
      <c r="N94" s="21">
        <f t="shared" si="89"/>
        <v>0</v>
      </c>
    </row>
    <row r="95" spans="1:14" s="55" customFormat="1" ht="15.75" thickBot="1" x14ac:dyDescent="0.3">
      <c r="A95" s="121"/>
      <c r="B95" s="122"/>
      <c r="C95" s="185"/>
      <c r="D95" s="45">
        <v>11</v>
      </c>
      <c r="E95" s="123" t="s">
        <v>140</v>
      </c>
      <c r="F95" s="124"/>
      <c r="G95" s="125"/>
      <c r="H95" s="126"/>
      <c r="I95" s="127"/>
      <c r="J95" s="126"/>
      <c r="K95" s="127"/>
      <c r="L95" s="127"/>
      <c r="M95" s="44"/>
      <c r="N95" s="46">
        <f>SUM(N96:N100)</f>
        <v>0</v>
      </c>
    </row>
    <row r="96" spans="1:14" ht="25.5" customHeight="1" x14ac:dyDescent="0.25">
      <c r="A96" s="38" t="s">
        <v>23</v>
      </c>
      <c r="B96" s="62">
        <v>300</v>
      </c>
      <c r="C96" s="182" t="s">
        <v>243</v>
      </c>
      <c r="D96" s="7" t="s">
        <v>206</v>
      </c>
      <c r="E96" s="29" t="s">
        <v>40</v>
      </c>
      <c r="F96" s="8" t="s">
        <v>2</v>
      </c>
      <c r="G96" s="52">
        <v>3</v>
      </c>
      <c r="H96" s="53"/>
      <c r="I96" s="9">
        <f t="shared" si="38"/>
        <v>0</v>
      </c>
      <c r="J96" s="23"/>
      <c r="K96" s="26">
        <f>J96*G96</f>
        <v>0</v>
      </c>
      <c r="L96" s="26">
        <f>H96+J96</f>
        <v>0</v>
      </c>
      <c r="M96" s="96">
        <f t="shared" si="49"/>
        <v>0</v>
      </c>
      <c r="N96" s="21">
        <f>M96*G96</f>
        <v>0</v>
      </c>
    </row>
    <row r="97" spans="1:14" ht="40.5" x14ac:dyDescent="0.25">
      <c r="A97" s="38" t="s">
        <v>23</v>
      </c>
      <c r="B97" s="62">
        <v>301</v>
      </c>
      <c r="C97" s="182" t="s">
        <v>243</v>
      </c>
      <c r="D97" s="7" t="s">
        <v>207</v>
      </c>
      <c r="E97" s="29" t="s">
        <v>42</v>
      </c>
      <c r="F97" s="8" t="s">
        <v>2</v>
      </c>
      <c r="G97" s="51">
        <v>10</v>
      </c>
      <c r="H97" s="13"/>
      <c r="I97" s="9">
        <f t="shared" si="38"/>
        <v>0</v>
      </c>
      <c r="J97" s="23"/>
      <c r="K97" s="26">
        <f>J97*G97</f>
        <v>0</v>
      </c>
      <c r="L97" s="26">
        <f>H97+J97</f>
        <v>0</v>
      </c>
      <c r="M97" s="96">
        <f t="shared" si="49"/>
        <v>0</v>
      </c>
      <c r="N97" s="21">
        <f>M97*G97</f>
        <v>0</v>
      </c>
    </row>
    <row r="98" spans="1:14" ht="27" x14ac:dyDescent="0.25">
      <c r="A98" s="49" t="s">
        <v>30</v>
      </c>
      <c r="B98" s="60">
        <v>321</v>
      </c>
      <c r="C98" s="182" t="s">
        <v>242</v>
      </c>
      <c r="D98" s="7" t="s">
        <v>208</v>
      </c>
      <c r="E98" s="84" t="s">
        <v>39</v>
      </c>
      <c r="F98" s="14" t="s">
        <v>12</v>
      </c>
      <c r="G98" s="24">
        <v>0.42299999999999999</v>
      </c>
      <c r="H98" s="50"/>
      <c r="I98" s="85">
        <f>G98*H98</f>
        <v>0</v>
      </c>
      <c r="J98" s="86"/>
      <c r="K98" s="87">
        <f>J98*G98</f>
        <v>0</v>
      </c>
      <c r="L98" s="87">
        <f>H98+J98</f>
        <v>0</v>
      </c>
      <c r="M98" s="96">
        <f t="shared" si="49"/>
        <v>0</v>
      </c>
      <c r="N98" s="88">
        <f>M98*G98</f>
        <v>0</v>
      </c>
    </row>
    <row r="99" spans="1:14" s="55" customFormat="1" x14ac:dyDescent="0.25">
      <c r="A99" s="49" t="s">
        <v>23</v>
      </c>
      <c r="B99" s="60"/>
      <c r="C99" s="182" t="s">
        <v>243</v>
      </c>
      <c r="D99" s="7" t="s">
        <v>209</v>
      </c>
      <c r="E99" s="12" t="s">
        <v>132</v>
      </c>
      <c r="F99" s="14" t="s">
        <v>2</v>
      </c>
      <c r="G99" s="24">
        <v>2</v>
      </c>
      <c r="H99" s="50"/>
      <c r="I99" s="85">
        <f>G99*H99</f>
        <v>0</v>
      </c>
      <c r="J99" s="86"/>
      <c r="K99" s="87">
        <f>J99*G99</f>
        <v>0</v>
      </c>
      <c r="L99" s="87">
        <f>H99+J99</f>
        <v>0</v>
      </c>
      <c r="M99" s="96">
        <f t="shared" si="49"/>
        <v>0</v>
      </c>
      <c r="N99" s="88">
        <f>M99*G99</f>
        <v>0</v>
      </c>
    </row>
    <row r="100" spans="1:14" s="55" customFormat="1" ht="41.25" thickBot="1" x14ac:dyDescent="0.3">
      <c r="A100" s="49" t="s">
        <v>30</v>
      </c>
      <c r="B100" s="81">
        <v>321</v>
      </c>
      <c r="C100" s="182" t="s">
        <v>242</v>
      </c>
      <c r="D100" s="7" t="s">
        <v>210</v>
      </c>
      <c r="E100" s="29" t="s">
        <v>133</v>
      </c>
      <c r="F100" s="14" t="s">
        <v>12</v>
      </c>
      <c r="G100" s="24">
        <v>0.72</v>
      </c>
      <c r="H100" s="50"/>
      <c r="I100" s="85">
        <f>G100*H100</f>
        <v>0</v>
      </c>
      <c r="J100" s="86"/>
      <c r="K100" s="87">
        <f>J100*G100</f>
        <v>0</v>
      </c>
      <c r="L100" s="87">
        <f>H100+J100</f>
        <v>0</v>
      </c>
      <c r="M100" s="96">
        <f t="shared" si="49"/>
        <v>0</v>
      </c>
      <c r="N100" s="88">
        <f>M100*G100</f>
        <v>0</v>
      </c>
    </row>
    <row r="101" spans="1:14" ht="15.75" thickBot="1" x14ac:dyDescent="0.3">
      <c r="A101" s="117"/>
      <c r="B101" s="118"/>
      <c r="C101" s="178"/>
      <c r="D101" s="45">
        <v>12</v>
      </c>
      <c r="E101" s="43" t="s">
        <v>87</v>
      </c>
      <c r="F101" s="44"/>
      <c r="G101" s="44"/>
      <c r="H101" s="44"/>
      <c r="I101" s="44"/>
      <c r="J101" s="44"/>
      <c r="K101" s="44"/>
      <c r="L101" s="44"/>
      <c r="M101" s="44"/>
      <c r="N101" s="46">
        <f>N102+N109</f>
        <v>0</v>
      </c>
    </row>
    <row r="102" spans="1:14" s="55" customFormat="1" ht="15.75" thickBot="1" x14ac:dyDescent="0.3">
      <c r="A102" s="97"/>
      <c r="B102" s="98"/>
      <c r="C102" s="183"/>
      <c r="D102" s="130" t="s">
        <v>211</v>
      </c>
      <c r="E102" s="100" t="s">
        <v>215</v>
      </c>
      <c r="F102" s="101"/>
      <c r="G102" s="102"/>
      <c r="H102" s="103"/>
      <c r="I102" s="104"/>
      <c r="J102" s="103"/>
      <c r="K102" s="104"/>
      <c r="L102" s="104"/>
      <c r="M102" s="104"/>
      <c r="N102" s="80">
        <f>SUM(N103:N108)</f>
        <v>0</v>
      </c>
    </row>
    <row r="103" spans="1:14" ht="40.5" x14ac:dyDescent="0.25">
      <c r="A103" s="49" t="s">
        <v>30</v>
      </c>
      <c r="B103" s="114">
        <v>2549</v>
      </c>
      <c r="C103" s="182" t="s">
        <v>242</v>
      </c>
      <c r="D103" s="90" t="s">
        <v>216</v>
      </c>
      <c r="E103" s="115" t="s">
        <v>90</v>
      </c>
      <c r="F103" s="111" t="s">
        <v>2</v>
      </c>
      <c r="G103" s="116">
        <v>10</v>
      </c>
      <c r="H103" s="107"/>
      <c r="I103" s="94">
        <f t="shared" ref="I103:I106" si="90">G103*H103</f>
        <v>0</v>
      </c>
      <c r="J103" s="41"/>
      <c r="K103" s="95">
        <f t="shared" ref="K103:K106" si="91">J103*G103</f>
        <v>0</v>
      </c>
      <c r="L103" s="95">
        <f t="shared" ref="L103:L106" si="92">H103+J103</f>
        <v>0</v>
      </c>
      <c r="M103" s="96">
        <f t="shared" ref="M103:M120" si="93">IF(C103="BDI 1",(1+($H$122/100))*L103,(1+($H$123/100))*L103)</f>
        <v>0</v>
      </c>
      <c r="N103" s="64">
        <f t="shared" ref="N103:N106" si="94">M103*G103</f>
        <v>0</v>
      </c>
    </row>
    <row r="104" spans="1:14" ht="40.5" x14ac:dyDescent="0.25">
      <c r="A104" s="49" t="s">
        <v>30</v>
      </c>
      <c r="B104" s="114">
        <v>2550</v>
      </c>
      <c r="C104" s="182" t="s">
        <v>242</v>
      </c>
      <c r="D104" s="90" t="s">
        <v>217</v>
      </c>
      <c r="E104" s="115" t="s">
        <v>88</v>
      </c>
      <c r="F104" s="111" t="s">
        <v>2</v>
      </c>
      <c r="G104" s="51">
        <v>3</v>
      </c>
      <c r="H104" s="13"/>
      <c r="I104" s="9">
        <f t="shared" si="90"/>
        <v>0</v>
      </c>
      <c r="J104" s="23"/>
      <c r="K104" s="26">
        <f t="shared" si="91"/>
        <v>0</v>
      </c>
      <c r="L104" s="26">
        <f t="shared" si="92"/>
        <v>0</v>
      </c>
      <c r="M104" s="96">
        <f t="shared" si="93"/>
        <v>0</v>
      </c>
      <c r="N104" s="21">
        <f t="shared" si="94"/>
        <v>0</v>
      </c>
    </row>
    <row r="105" spans="1:14" ht="40.5" x14ac:dyDescent="0.25">
      <c r="A105" s="49" t="s">
        <v>30</v>
      </c>
      <c r="B105" s="114">
        <v>2551</v>
      </c>
      <c r="C105" s="182" t="s">
        <v>242</v>
      </c>
      <c r="D105" s="90" t="s">
        <v>218</v>
      </c>
      <c r="E105" s="115" t="s">
        <v>89</v>
      </c>
      <c r="F105" s="111" t="s">
        <v>2</v>
      </c>
      <c r="G105" s="51">
        <v>40</v>
      </c>
      <c r="H105" s="13"/>
      <c r="I105" s="9">
        <f t="shared" si="90"/>
        <v>0</v>
      </c>
      <c r="J105" s="23"/>
      <c r="K105" s="26">
        <f t="shared" si="91"/>
        <v>0</v>
      </c>
      <c r="L105" s="26">
        <f t="shared" si="92"/>
        <v>0</v>
      </c>
      <c r="M105" s="96">
        <f t="shared" si="93"/>
        <v>0</v>
      </c>
      <c r="N105" s="21">
        <f t="shared" si="94"/>
        <v>0</v>
      </c>
    </row>
    <row r="106" spans="1:14" ht="40.5" x14ac:dyDescent="0.25">
      <c r="A106" s="49" t="s">
        <v>30</v>
      </c>
      <c r="B106" s="114">
        <v>2552</v>
      </c>
      <c r="C106" s="182" t="s">
        <v>242</v>
      </c>
      <c r="D106" s="90" t="s">
        <v>219</v>
      </c>
      <c r="E106" s="115" t="s">
        <v>142</v>
      </c>
      <c r="F106" s="8" t="s">
        <v>9</v>
      </c>
      <c r="G106" s="51">
        <v>36</v>
      </c>
      <c r="H106" s="13"/>
      <c r="I106" s="9">
        <f t="shared" si="90"/>
        <v>0</v>
      </c>
      <c r="J106" s="23"/>
      <c r="K106" s="26">
        <f t="shared" si="91"/>
        <v>0</v>
      </c>
      <c r="L106" s="26">
        <f t="shared" si="92"/>
        <v>0</v>
      </c>
      <c r="M106" s="96">
        <f t="shared" si="93"/>
        <v>0</v>
      </c>
      <c r="N106" s="21">
        <f t="shared" si="94"/>
        <v>0</v>
      </c>
    </row>
    <row r="107" spans="1:14" ht="40.5" x14ac:dyDescent="0.25">
      <c r="A107" s="49" t="s">
        <v>30</v>
      </c>
      <c r="B107" s="114">
        <v>2549</v>
      </c>
      <c r="C107" s="182" t="s">
        <v>242</v>
      </c>
      <c r="D107" s="90" t="s">
        <v>237</v>
      </c>
      <c r="E107" s="115" t="s">
        <v>236</v>
      </c>
      <c r="F107" s="111" t="s">
        <v>2</v>
      </c>
      <c r="G107" s="116">
        <v>1</v>
      </c>
      <c r="H107" s="107"/>
      <c r="I107" s="94">
        <f t="shared" ref="I107:I108" si="95">G107*H107</f>
        <v>0</v>
      </c>
      <c r="J107" s="41"/>
      <c r="K107" s="95">
        <f t="shared" ref="K107:K108" si="96">J107*G107</f>
        <v>0</v>
      </c>
      <c r="L107" s="95">
        <f t="shared" ref="L107:L108" si="97">H107+J107</f>
        <v>0</v>
      </c>
      <c r="M107" s="96">
        <f t="shared" si="93"/>
        <v>0</v>
      </c>
      <c r="N107" s="64">
        <f t="shared" ref="N107:N108" si="98">M107*G107</f>
        <v>0</v>
      </c>
    </row>
    <row r="108" spans="1:14" ht="41.25" thickBot="1" x14ac:dyDescent="0.3">
      <c r="A108" s="49" t="s">
        <v>30</v>
      </c>
      <c r="B108" s="114">
        <v>2552</v>
      </c>
      <c r="C108" s="182" t="s">
        <v>242</v>
      </c>
      <c r="D108" s="90" t="s">
        <v>238</v>
      </c>
      <c r="E108" s="115" t="s">
        <v>222</v>
      </c>
      <c r="F108" s="8" t="s">
        <v>9</v>
      </c>
      <c r="G108" s="51">
        <v>11.5</v>
      </c>
      <c r="H108" s="13"/>
      <c r="I108" s="9">
        <f t="shared" si="95"/>
        <v>0</v>
      </c>
      <c r="J108" s="23"/>
      <c r="K108" s="26">
        <f t="shared" si="96"/>
        <v>0</v>
      </c>
      <c r="L108" s="26">
        <f t="shared" si="97"/>
        <v>0</v>
      </c>
      <c r="M108" s="96">
        <f t="shared" si="93"/>
        <v>0</v>
      </c>
      <c r="N108" s="21">
        <f t="shared" si="98"/>
        <v>0</v>
      </c>
    </row>
    <row r="109" spans="1:14" s="55" customFormat="1" ht="15.75" thickBot="1" x14ac:dyDescent="0.3">
      <c r="A109" s="97"/>
      <c r="B109" s="98"/>
      <c r="C109" s="183"/>
      <c r="D109" s="130" t="s">
        <v>212</v>
      </c>
      <c r="E109" s="100" t="s">
        <v>223</v>
      </c>
      <c r="F109" s="101"/>
      <c r="G109" s="102"/>
      <c r="H109" s="103"/>
      <c r="I109" s="104"/>
      <c r="J109" s="103"/>
      <c r="K109" s="104"/>
      <c r="L109" s="104"/>
      <c r="M109" s="104"/>
      <c r="N109" s="80">
        <f>SUM(N110:N118)</f>
        <v>0</v>
      </c>
    </row>
    <row r="110" spans="1:14" ht="54" x14ac:dyDescent="0.25">
      <c r="A110" s="49" t="s">
        <v>30</v>
      </c>
      <c r="B110" s="114">
        <v>122</v>
      </c>
      <c r="C110" s="182" t="s">
        <v>242</v>
      </c>
      <c r="D110" s="90" t="s">
        <v>220</v>
      </c>
      <c r="E110" s="115" t="s">
        <v>221</v>
      </c>
      <c r="F110" s="8" t="s">
        <v>32</v>
      </c>
      <c r="G110" s="51">
        <v>27.259999999999998</v>
      </c>
      <c r="H110" s="13"/>
      <c r="I110" s="9">
        <f t="shared" ref="I110:I118" si="99">G110*H110</f>
        <v>0</v>
      </c>
      <c r="J110" s="23"/>
      <c r="K110" s="26">
        <f t="shared" ref="K110:K118" si="100">J110*G110</f>
        <v>0</v>
      </c>
      <c r="L110" s="26">
        <f t="shared" ref="L110:L118" si="101">H110+J110</f>
        <v>0</v>
      </c>
      <c r="M110" s="96">
        <f t="shared" si="93"/>
        <v>0</v>
      </c>
      <c r="N110" s="21">
        <f t="shared" ref="N110:N118" si="102">M110*G110</f>
        <v>0</v>
      </c>
    </row>
    <row r="111" spans="1:14" ht="40.5" x14ac:dyDescent="0.25">
      <c r="A111" s="49" t="s">
        <v>30</v>
      </c>
      <c r="B111" s="114">
        <v>123</v>
      </c>
      <c r="C111" s="182" t="s">
        <v>242</v>
      </c>
      <c r="D111" s="90" t="s">
        <v>225</v>
      </c>
      <c r="E111" s="115" t="s">
        <v>234</v>
      </c>
      <c r="F111" s="8" t="s">
        <v>32</v>
      </c>
      <c r="G111" s="24">
        <v>10.93</v>
      </c>
      <c r="H111" s="50"/>
      <c r="I111" s="9">
        <f t="shared" ref="I111" si="103">G111*H111</f>
        <v>0</v>
      </c>
      <c r="J111" s="23"/>
      <c r="K111" s="26">
        <f t="shared" ref="K111" si="104">J111*G111</f>
        <v>0</v>
      </c>
      <c r="L111" s="26">
        <f t="shared" ref="L111" si="105">H111+J111</f>
        <v>0</v>
      </c>
      <c r="M111" s="96">
        <f t="shared" si="93"/>
        <v>0</v>
      </c>
      <c r="N111" s="21">
        <f t="shared" ref="N111" si="106">M111*G111</f>
        <v>0</v>
      </c>
    </row>
    <row r="112" spans="1:14" ht="27" x14ac:dyDescent="0.25">
      <c r="A112" s="49" t="s">
        <v>11</v>
      </c>
      <c r="B112" s="89">
        <v>98557</v>
      </c>
      <c r="C112" s="182" t="s">
        <v>242</v>
      </c>
      <c r="D112" s="90" t="s">
        <v>226</v>
      </c>
      <c r="E112" s="28" t="s">
        <v>233</v>
      </c>
      <c r="F112" s="14" t="s">
        <v>9</v>
      </c>
      <c r="G112" s="24">
        <v>15.341000000000001</v>
      </c>
      <c r="H112" s="50"/>
      <c r="I112" s="9">
        <f t="shared" si="99"/>
        <v>0</v>
      </c>
      <c r="J112" s="23"/>
      <c r="K112" s="26">
        <f t="shared" ref="K112" si="107">J112*G112</f>
        <v>0</v>
      </c>
      <c r="L112" s="26">
        <f t="shared" ref="L112" si="108">H112+J112</f>
        <v>0</v>
      </c>
      <c r="M112" s="96">
        <f t="shared" si="93"/>
        <v>0</v>
      </c>
      <c r="N112" s="21">
        <f t="shared" ref="N112" si="109">M112*G112</f>
        <v>0</v>
      </c>
    </row>
    <row r="113" spans="1:17" s="55" customFormat="1" ht="67.5" x14ac:dyDescent="0.25">
      <c r="A113" s="49" t="s">
        <v>11</v>
      </c>
      <c r="B113" s="60">
        <v>87447</v>
      </c>
      <c r="C113" s="182" t="s">
        <v>242</v>
      </c>
      <c r="D113" s="90" t="s">
        <v>227</v>
      </c>
      <c r="E113" s="12" t="s">
        <v>235</v>
      </c>
      <c r="F113" s="14" t="s">
        <v>9</v>
      </c>
      <c r="G113" s="24">
        <v>4.38</v>
      </c>
      <c r="H113" s="50"/>
      <c r="I113" s="9">
        <f t="shared" si="99"/>
        <v>0</v>
      </c>
      <c r="J113" s="23"/>
      <c r="K113" s="26">
        <f t="shared" si="100"/>
        <v>0</v>
      </c>
      <c r="L113" s="26">
        <f t="shared" si="101"/>
        <v>0</v>
      </c>
      <c r="M113" s="96">
        <f t="shared" si="93"/>
        <v>0</v>
      </c>
      <c r="N113" s="21">
        <f t="shared" si="102"/>
        <v>0</v>
      </c>
    </row>
    <row r="114" spans="1:17" s="55" customFormat="1" ht="40.5" x14ac:dyDescent="0.25">
      <c r="A114" s="49" t="s">
        <v>11</v>
      </c>
      <c r="B114" s="60">
        <v>87894</v>
      </c>
      <c r="C114" s="182" t="s">
        <v>242</v>
      </c>
      <c r="D114" s="90" t="s">
        <v>228</v>
      </c>
      <c r="E114" s="12" t="s">
        <v>84</v>
      </c>
      <c r="F114" s="14" t="s">
        <v>9</v>
      </c>
      <c r="G114" s="24">
        <v>25.951499999999996</v>
      </c>
      <c r="H114" s="50"/>
      <c r="I114" s="9">
        <f t="shared" si="99"/>
        <v>0</v>
      </c>
      <c r="J114" s="23"/>
      <c r="K114" s="26">
        <f t="shared" si="100"/>
        <v>0</v>
      </c>
      <c r="L114" s="26">
        <f t="shared" si="101"/>
        <v>0</v>
      </c>
      <c r="M114" s="96">
        <f t="shared" si="93"/>
        <v>0</v>
      </c>
      <c r="N114" s="21">
        <f t="shared" si="102"/>
        <v>0</v>
      </c>
    </row>
    <row r="115" spans="1:17" s="55" customFormat="1" ht="40.5" x14ac:dyDescent="0.25">
      <c r="A115" s="49" t="s">
        <v>11</v>
      </c>
      <c r="B115" s="60">
        <v>87794</v>
      </c>
      <c r="C115" s="182" t="s">
        <v>242</v>
      </c>
      <c r="D115" s="90" t="s">
        <v>229</v>
      </c>
      <c r="E115" s="12" t="s">
        <v>85</v>
      </c>
      <c r="F115" s="14" t="s">
        <v>9</v>
      </c>
      <c r="G115" s="24">
        <v>25.951499999999996</v>
      </c>
      <c r="H115" s="50"/>
      <c r="I115" s="9">
        <f t="shared" si="99"/>
        <v>0</v>
      </c>
      <c r="J115" s="23"/>
      <c r="K115" s="26">
        <f t="shared" si="100"/>
        <v>0</v>
      </c>
      <c r="L115" s="26">
        <f t="shared" si="101"/>
        <v>0</v>
      </c>
      <c r="M115" s="96">
        <f t="shared" si="93"/>
        <v>0</v>
      </c>
      <c r="N115" s="21">
        <f t="shared" si="102"/>
        <v>0</v>
      </c>
    </row>
    <row r="116" spans="1:17" s="55" customFormat="1" ht="27" x14ac:dyDescent="0.25">
      <c r="A116" s="49" t="s">
        <v>11</v>
      </c>
      <c r="B116" s="60">
        <v>88485</v>
      </c>
      <c r="C116" s="182" t="s">
        <v>242</v>
      </c>
      <c r="D116" s="90" t="s">
        <v>230</v>
      </c>
      <c r="E116" s="12" t="s">
        <v>86</v>
      </c>
      <c r="F116" s="14" t="s">
        <v>9</v>
      </c>
      <c r="G116" s="24">
        <v>20.846499999999999</v>
      </c>
      <c r="H116" s="50"/>
      <c r="I116" s="9">
        <f t="shared" si="99"/>
        <v>0</v>
      </c>
      <c r="J116" s="23"/>
      <c r="K116" s="26">
        <f t="shared" si="100"/>
        <v>0</v>
      </c>
      <c r="L116" s="26">
        <f t="shared" si="101"/>
        <v>0</v>
      </c>
      <c r="M116" s="96">
        <f t="shared" si="93"/>
        <v>0</v>
      </c>
      <c r="N116" s="21">
        <f t="shared" si="102"/>
        <v>0</v>
      </c>
    </row>
    <row r="117" spans="1:17" s="55" customFormat="1" ht="27" x14ac:dyDescent="0.25">
      <c r="A117" s="38" t="s">
        <v>11</v>
      </c>
      <c r="B117" s="62">
        <v>88489</v>
      </c>
      <c r="C117" s="182" t="s">
        <v>242</v>
      </c>
      <c r="D117" s="90" t="s">
        <v>231</v>
      </c>
      <c r="E117" s="29" t="s">
        <v>162</v>
      </c>
      <c r="F117" s="14" t="s">
        <v>9</v>
      </c>
      <c r="G117" s="24">
        <v>20.846499999999999</v>
      </c>
      <c r="H117" s="50"/>
      <c r="I117" s="85">
        <f t="shared" si="99"/>
        <v>0</v>
      </c>
      <c r="J117" s="86"/>
      <c r="K117" s="87">
        <f t="shared" si="100"/>
        <v>0</v>
      </c>
      <c r="L117" s="87">
        <f t="shared" si="101"/>
        <v>0</v>
      </c>
      <c r="M117" s="96">
        <f t="shared" si="93"/>
        <v>0</v>
      </c>
      <c r="N117" s="88">
        <f t="shared" si="102"/>
        <v>0</v>
      </c>
    </row>
    <row r="118" spans="1:17" ht="14.25" thickBot="1" x14ac:dyDescent="0.3">
      <c r="A118" s="38" t="s">
        <v>11</v>
      </c>
      <c r="B118" s="62">
        <v>97113</v>
      </c>
      <c r="C118" s="182" t="s">
        <v>242</v>
      </c>
      <c r="D118" s="90" t="s">
        <v>232</v>
      </c>
      <c r="E118" s="29" t="s">
        <v>224</v>
      </c>
      <c r="F118" s="8" t="s">
        <v>9</v>
      </c>
      <c r="G118" s="51">
        <v>7.8079999999999998</v>
      </c>
      <c r="H118" s="13"/>
      <c r="I118" s="9">
        <f t="shared" si="99"/>
        <v>0</v>
      </c>
      <c r="J118" s="23"/>
      <c r="K118" s="26">
        <f t="shared" si="100"/>
        <v>0</v>
      </c>
      <c r="L118" s="26">
        <f t="shared" si="101"/>
        <v>0</v>
      </c>
      <c r="M118" s="96">
        <f t="shared" si="93"/>
        <v>0</v>
      </c>
      <c r="N118" s="21">
        <f t="shared" si="102"/>
        <v>0</v>
      </c>
    </row>
    <row r="119" spans="1:17" ht="15.75" thickBot="1" x14ac:dyDescent="0.3">
      <c r="A119" s="117"/>
      <c r="B119" s="118"/>
      <c r="C119" s="178"/>
      <c r="D119" s="45">
        <v>13</v>
      </c>
      <c r="E119" s="43" t="s">
        <v>51</v>
      </c>
      <c r="F119" s="44"/>
      <c r="G119" s="44"/>
      <c r="H119" s="44"/>
      <c r="I119" s="44"/>
      <c r="J119" s="44"/>
      <c r="K119" s="44"/>
      <c r="L119" s="44"/>
      <c r="M119" s="44"/>
      <c r="N119" s="46">
        <f>SUM(N120)</f>
        <v>0</v>
      </c>
    </row>
    <row r="120" spans="1:17" x14ac:dyDescent="0.25">
      <c r="A120" s="40" t="s">
        <v>30</v>
      </c>
      <c r="B120" s="114">
        <v>801</v>
      </c>
      <c r="C120" s="186" t="s">
        <v>242</v>
      </c>
      <c r="D120" s="90" t="s">
        <v>213</v>
      </c>
      <c r="E120" s="115" t="s">
        <v>28</v>
      </c>
      <c r="F120" s="111" t="s">
        <v>9</v>
      </c>
      <c r="G120" s="112">
        <v>1332.36</v>
      </c>
      <c r="H120" s="107"/>
      <c r="I120" s="94">
        <f>G120*H120</f>
        <v>0</v>
      </c>
      <c r="J120" s="107"/>
      <c r="K120" s="94">
        <f>J120*G120</f>
        <v>0</v>
      </c>
      <c r="L120" s="119">
        <f>H120+J120</f>
        <v>0</v>
      </c>
      <c r="M120" s="96">
        <f t="shared" si="93"/>
        <v>0</v>
      </c>
      <c r="N120" s="120">
        <f>M120*G120</f>
        <v>0</v>
      </c>
    </row>
    <row r="121" spans="1:17" ht="17.25" thickBot="1" x14ac:dyDescent="0.3">
      <c r="A121" s="171" t="s">
        <v>21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3"/>
      <c r="L121" s="170">
        <f>SUMIF(M9:M120,"&gt;0",N9:N120)</f>
        <v>0</v>
      </c>
      <c r="M121" s="170"/>
      <c r="N121" s="170"/>
    </row>
    <row r="122" spans="1:17" ht="15.75" customHeight="1" thickBot="1" x14ac:dyDescent="0.25">
      <c r="A122" s="174" t="s">
        <v>157</v>
      </c>
      <c r="B122" s="174"/>
      <c r="C122" s="174"/>
      <c r="D122" s="174"/>
      <c r="E122" s="174"/>
      <c r="F122" s="188" t="s">
        <v>244</v>
      </c>
      <c r="G122" s="189"/>
      <c r="H122" s="190">
        <v>22.42</v>
      </c>
      <c r="I122" s="37"/>
      <c r="J122" s="37"/>
      <c r="K122" s="37"/>
      <c r="L122" s="32"/>
      <c r="M122" s="30"/>
      <c r="N122" s="25"/>
    </row>
    <row r="123" spans="1:17" ht="15.75" thickBot="1" x14ac:dyDescent="0.3">
      <c r="B123" s="36"/>
      <c r="C123" s="187"/>
      <c r="D123" s="36"/>
      <c r="F123" s="191" t="s">
        <v>245</v>
      </c>
      <c r="G123" s="192"/>
      <c r="H123" s="190">
        <v>16.23</v>
      </c>
      <c r="J123" s="31"/>
      <c r="K123" s="31"/>
    </row>
    <row r="124" spans="1:17" ht="36" customHeight="1" x14ac:dyDescent="0.25">
      <c r="A124" s="175" t="s">
        <v>240</v>
      </c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32"/>
      <c r="P124" s="132"/>
      <c r="Q124" s="132"/>
    </row>
    <row r="125" spans="1:17" x14ac:dyDescent="0.25">
      <c r="A125" s="168"/>
      <c r="B125" s="168"/>
      <c r="C125" s="168"/>
      <c r="D125" s="168"/>
    </row>
    <row r="126" spans="1:17" x14ac:dyDescent="0.25">
      <c r="A126" s="169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</row>
    <row r="127" spans="1:17" x14ac:dyDescent="0.25">
      <c r="A127" s="169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</row>
    <row r="128" spans="1:17" x14ac:dyDescent="0.25">
      <c r="C128" s="1"/>
      <c r="I128" s="128"/>
      <c r="K128" s="128"/>
    </row>
    <row r="130" spans="9:10" x14ac:dyDescent="0.25">
      <c r="I130" s="129"/>
      <c r="J130" s="128"/>
    </row>
  </sheetData>
  <mergeCells count="32">
    <mergeCell ref="A49:B49"/>
    <mergeCell ref="A125:D125"/>
    <mergeCell ref="A126:N127"/>
    <mergeCell ref="L121:N121"/>
    <mergeCell ref="A121:K121"/>
    <mergeCell ref="F122:G122"/>
    <mergeCell ref="A122:E122"/>
    <mergeCell ref="A78:B78"/>
    <mergeCell ref="A55:B55"/>
    <mergeCell ref="A124:N124"/>
    <mergeCell ref="F123:G123"/>
    <mergeCell ref="E1:N1"/>
    <mergeCell ref="A1:D3"/>
    <mergeCell ref="A7:B7"/>
    <mergeCell ref="E3:N3"/>
    <mergeCell ref="A5:A6"/>
    <mergeCell ref="E5:E6"/>
    <mergeCell ref="B5:B6"/>
    <mergeCell ref="N5:N6"/>
    <mergeCell ref="D5:D6"/>
    <mergeCell ref="F5:F6"/>
    <mergeCell ref="M4:N4"/>
    <mergeCell ref="A4:J4"/>
    <mergeCell ref="G5:G6"/>
    <mergeCell ref="H5:I5"/>
    <mergeCell ref="C5:C6"/>
    <mergeCell ref="A41:B41"/>
    <mergeCell ref="J5:K5"/>
    <mergeCell ref="A22:B22"/>
    <mergeCell ref="A35:B35"/>
    <mergeCell ref="M5:M6"/>
    <mergeCell ref="L5:L6"/>
  </mergeCells>
  <phoneticPr fontId="2" type="noConversion"/>
  <pageMargins left="0.23622047244094491" right="0.23622047244094491" top="0.39370078740157483" bottom="0.39370078740157483" header="0.31496062992125984" footer="0.31496062992125984"/>
  <pageSetup paperSize="9" scale="65" fitToHeight="0" orientation="landscape" verticalDpi="30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2021-09-14T13:57:36Z</cp:lastPrinted>
  <dcterms:created xsi:type="dcterms:W3CDTF">2013-03-25T12:22:42Z</dcterms:created>
  <dcterms:modified xsi:type="dcterms:W3CDTF">2021-09-21T12:51:33Z</dcterms:modified>
</cp:coreProperties>
</file>