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ERMOS DE REFERENCIA 2020 - 2021\2021\PMRA\PLANEJAMENTO\QUADRA SOCIETE IPOMÉIA\"/>
    </mc:Choice>
  </mc:AlternateContent>
  <bookViews>
    <workbookView xWindow="0" yWindow="0" windowWidth="15270" windowHeight="4035" tabRatio="855"/>
  </bookViews>
  <sheets>
    <sheet name="ORÇAMENTO" sheetId="1" r:id="rId1"/>
  </sheets>
  <definedNames>
    <definedName name="_xlnm.Print_Area" localSheetId="0">ORÇAMENTO!$A$1:$M$101</definedName>
    <definedName name="_xlnm.Print_Titles" localSheetId="0">ORÇAMENTO!$1:$6</definedName>
  </definedNames>
  <calcPr calcId="152511" iterateDelta="1E-4"/>
</workbook>
</file>

<file path=xl/calcChain.xml><?xml version="1.0" encoding="utf-8"?>
<calcChain xmlns="http://schemas.openxmlformats.org/spreadsheetml/2006/main">
  <c r="H9" i="1" l="1"/>
  <c r="J9" i="1"/>
  <c r="H10" i="1"/>
  <c r="J10" i="1"/>
  <c r="K10" i="1"/>
  <c r="L10" i="1" s="1"/>
  <c r="M10" i="1" s="1"/>
  <c r="H11" i="1"/>
  <c r="J11" i="1"/>
  <c r="K11" i="1"/>
  <c r="L11" i="1" s="1"/>
  <c r="M11" i="1" s="1"/>
  <c r="H12" i="1"/>
  <c r="J12" i="1"/>
  <c r="K12" i="1"/>
  <c r="L12" i="1" s="1"/>
  <c r="M12" i="1" s="1"/>
  <c r="K13" i="1"/>
  <c r="L13" i="1" s="1"/>
  <c r="K14" i="1"/>
  <c r="L14" i="1" s="1"/>
  <c r="H17" i="1"/>
  <c r="J17" i="1"/>
  <c r="K17" i="1"/>
  <c r="L17" i="1" s="1"/>
  <c r="M17" i="1" s="1"/>
  <c r="K18" i="1"/>
  <c r="L18" i="1" s="1"/>
  <c r="M18" i="1" s="1"/>
  <c r="H18" i="1"/>
  <c r="J18" i="1"/>
  <c r="H19" i="1"/>
  <c r="J19" i="1"/>
  <c r="K19" i="1"/>
  <c r="L19" i="1" s="1"/>
  <c r="M19" i="1" s="1"/>
  <c r="H20" i="1"/>
  <c r="J20" i="1"/>
  <c r="K20" i="1"/>
  <c r="L20" i="1" s="1"/>
  <c r="M20" i="1" s="1"/>
  <c r="H21" i="1"/>
  <c r="J21" i="1"/>
  <c r="K21" i="1"/>
  <c r="L21" i="1" s="1"/>
  <c r="M21" i="1" s="1"/>
  <c r="H22" i="1"/>
  <c r="J22" i="1"/>
  <c r="K22" i="1"/>
  <c r="L22" i="1" s="1"/>
  <c r="M22" i="1" s="1"/>
  <c r="H23" i="1"/>
  <c r="J23" i="1"/>
  <c r="K23" i="1"/>
  <c r="L23" i="1" s="1"/>
  <c r="M23" i="1" s="1"/>
  <c r="H24" i="1"/>
  <c r="J24" i="1"/>
  <c r="K24" i="1"/>
  <c r="L24" i="1" s="1"/>
  <c r="M24" i="1" s="1"/>
  <c r="H25" i="1"/>
  <c r="J25" i="1"/>
  <c r="K25" i="1"/>
  <c r="L25" i="1" s="1"/>
  <c r="M25" i="1" s="1"/>
  <c r="H26" i="1"/>
  <c r="J26" i="1"/>
  <c r="K26" i="1"/>
  <c r="L26" i="1" s="1"/>
  <c r="M26" i="1" s="1"/>
  <c r="K27" i="1"/>
  <c r="L27" i="1" s="1"/>
  <c r="M27" i="1" s="1"/>
  <c r="J27" i="1"/>
  <c r="H29" i="1"/>
  <c r="J29" i="1"/>
  <c r="K29" i="1"/>
  <c r="L29" i="1" s="1"/>
  <c r="M29" i="1" s="1"/>
  <c r="H30" i="1"/>
  <c r="J30" i="1"/>
  <c r="K30" i="1"/>
  <c r="L30" i="1" s="1"/>
  <c r="M30" i="1" s="1"/>
  <c r="H31" i="1"/>
  <c r="J31" i="1"/>
  <c r="K31" i="1"/>
  <c r="L31" i="1" s="1"/>
  <c r="M31" i="1" s="1"/>
  <c r="K32" i="1"/>
  <c r="L32" i="1" s="1"/>
  <c r="H33" i="1"/>
  <c r="J33" i="1"/>
  <c r="K33" i="1"/>
  <c r="L33" i="1" s="1"/>
  <c r="M33" i="1" s="1"/>
  <c r="K34" i="1"/>
  <c r="L34" i="1" s="1"/>
  <c r="K35" i="1"/>
  <c r="L35" i="1" s="1"/>
  <c r="H37" i="1"/>
  <c r="J37" i="1"/>
  <c r="K37" i="1"/>
  <c r="L37" i="1" s="1"/>
  <c r="M37" i="1" s="1"/>
  <c r="K38" i="1"/>
  <c r="L38" i="1" s="1"/>
  <c r="M38" i="1" s="1"/>
  <c r="H38" i="1"/>
  <c r="J38" i="1"/>
  <c r="H39" i="1"/>
  <c r="J39" i="1"/>
  <c r="K39" i="1"/>
  <c r="L39" i="1" s="1"/>
  <c r="M39" i="1" s="1"/>
  <c r="H40" i="1"/>
  <c r="J40" i="1"/>
  <c r="K40" i="1"/>
  <c r="L40" i="1" s="1"/>
  <c r="M40" i="1" s="1"/>
  <c r="H41" i="1"/>
  <c r="J41" i="1"/>
  <c r="K41" i="1"/>
  <c r="L41" i="1" s="1"/>
  <c r="M41" i="1" s="1"/>
  <c r="K42" i="1"/>
  <c r="L42" i="1" s="1"/>
  <c r="H43" i="1"/>
  <c r="J43" i="1"/>
  <c r="K43" i="1"/>
  <c r="L43" i="1" s="1"/>
  <c r="M43" i="1" s="1"/>
  <c r="K45" i="1"/>
  <c r="L45" i="1" s="1"/>
  <c r="M45" i="1" s="1"/>
  <c r="J45" i="1"/>
  <c r="K46" i="1"/>
  <c r="L46" i="1" s="1"/>
  <c r="M46" i="1" s="1"/>
  <c r="H46" i="1"/>
  <c r="J46" i="1"/>
  <c r="H47" i="1"/>
  <c r="J47" i="1"/>
  <c r="K47" i="1"/>
  <c r="L47" i="1" s="1"/>
  <c r="M47" i="1" s="1"/>
  <c r="H48" i="1"/>
  <c r="J48" i="1"/>
  <c r="H50" i="1"/>
  <c r="J50" i="1"/>
  <c r="K50" i="1"/>
  <c r="L50" i="1"/>
  <c r="M50" i="1" s="1"/>
  <c r="H51" i="1"/>
  <c r="J51" i="1"/>
  <c r="K51" i="1"/>
  <c r="L51" i="1" s="1"/>
  <c r="M51" i="1" s="1"/>
  <c r="H52" i="1"/>
  <c r="J52" i="1"/>
  <c r="K52" i="1"/>
  <c r="L52" i="1" s="1"/>
  <c r="M52" i="1" s="1"/>
  <c r="K53" i="1"/>
  <c r="L53" i="1" s="1"/>
  <c r="M53" i="1" s="1"/>
  <c r="H53" i="1"/>
  <c r="J53" i="1"/>
  <c r="H54" i="1"/>
  <c r="J54" i="1"/>
  <c r="K54" i="1"/>
  <c r="L54" i="1" s="1"/>
  <c r="M54" i="1" s="1"/>
  <c r="K55" i="1"/>
  <c r="L55" i="1" s="1"/>
  <c r="M55" i="1" s="1"/>
  <c r="H55" i="1"/>
  <c r="J55" i="1"/>
  <c r="H56" i="1"/>
  <c r="J56" i="1"/>
  <c r="K56" i="1"/>
  <c r="L56" i="1" s="1"/>
  <c r="M56" i="1" s="1"/>
  <c r="H57" i="1"/>
  <c r="J57" i="1"/>
  <c r="K57" i="1"/>
  <c r="L57" i="1" s="1"/>
  <c r="M57" i="1" s="1"/>
  <c r="H58" i="1"/>
  <c r="J58" i="1"/>
  <c r="K58" i="1"/>
  <c r="L58" i="1" s="1"/>
  <c r="M58" i="1" s="1"/>
  <c r="H59" i="1"/>
  <c r="J59" i="1"/>
  <c r="K59" i="1"/>
  <c r="L59" i="1" s="1"/>
  <c r="M59" i="1" s="1"/>
  <c r="H60" i="1"/>
  <c r="J60" i="1"/>
  <c r="K60" i="1"/>
  <c r="L60" i="1" s="1"/>
  <c r="M60" i="1" s="1"/>
  <c r="H61" i="1"/>
  <c r="J61" i="1"/>
  <c r="K61" i="1"/>
  <c r="L61" i="1" s="1"/>
  <c r="M61" i="1" s="1"/>
  <c r="H62" i="1"/>
  <c r="J62" i="1"/>
  <c r="K62" i="1"/>
  <c r="L62" i="1" s="1"/>
  <c r="M62" i="1" s="1"/>
  <c r="H63" i="1"/>
  <c r="J63" i="1"/>
  <c r="K63" i="1"/>
  <c r="L63" i="1" s="1"/>
  <c r="M63" i="1" s="1"/>
  <c r="H64" i="1"/>
  <c r="J64" i="1"/>
  <c r="K64" i="1"/>
  <c r="L64" i="1"/>
  <c r="M64" i="1" s="1"/>
  <c r="H65" i="1"/>
  <c r="J65" i="1"/>
  <c r="K65" i="1"/>
  <c r="L65" i="1"/>
  <c r="M65" i="1" s="1"/>
  <c r="K66" i="1"/>
  <c r="L66" i="1" s="1"/>
  <c r="K67" i="1"/>
  <c r="L67" i="1"/>
  <c r="K68" i="1"/>
  <c r="L68" i="1" s="1"/>
  <c r="K69" i="1"/>
  <c r="L69" i="1"/>
  <c r="K70" i="1"/>
  <c r="L70" i="1" s="1"/>
  <c r="K71" i="1"/>
  <c r="L71" i="1" s="1"/>
  <c r="K72" i="1"/>
  <c r="L72" i="1" s="1"/>
  <c r="H74" i="1"/>
  <c r="J74" i="1"/>
  <c r="L74" i="1"/>
  <c r="M74" i="1" s="1"/>
  <c r="M73" i="1" s="1"/>
  <c r="H76" i="1"/>
  <c r="J76" i="1"/>
  <c r="K76" i="1"/>
  <c r="L76" i="1" s="1"/>
  <c r="M76" i="1" s="1"/>
  <c r="H77" i="1"/>
  <c r="J77" i="1"/>
  <c r="K77" i="1"/>
  <c r="L77" i="1" s="1"/>
  <c r="M77" i="1" s="1"/>
  <c r="H79" i="1"/>
  <c r="J79" i="1"/>
  <c r="K79" i="1"/>
  <c r="L79" i="1" s="1"/>
  <c r="M79" i="1" s="1"/>
  <c r="H80" i="1"/>
  <c r="J80" i="1"/>
  <c r="K80" i="1"/>
  <c r="L80" i="1" s="1"/>
  <c r="M80" i="1" s="1"/>
  <c r="H81" i="1"/>
  <c r="J81" i="1"/>
  <c r="K81" i="1"/>
  <c r="L81" i="1" s="1"/>
  <c r="M81" i="1" s="1"/>
  <c r="K82" i="1"/>
  <c r="L82" i="1" s="1"/>
  <c r="M82" i="1" s="1"/>
  <c r="J82" i="1"/>
  <c r="H85" i="1"/>
  <c r="J85" i="1"/>
  <c r="K85" i="1"/>
  <c r="L85" i="1" s="1"/>
  <c r="M85" i="1" s="1"/>
  <c r="H86" i="1"/>
  <c r="J86" i="1"/>
  <c r="K86" i="1"/>
  <c r="L86" i="1" s="1"/>
  <c r="M86" i="1" s="1"/>
  <c r="H87" i="1"/>
  <c r="J87" i="1"/>
  <c r="K87" i="1"/>
  <c r="L87" i="1" s="1"/>
  <c r="M87" i="1" s="1"/>
  <c r="H88" i="1"/>
  <c r="J88" i="1"/>
  <c r="K88" i="1"/>
  <c r="L88" i="1" s="1"/>
  <c r="M88" i="1" s="1"/>
  <c r="H90" i="1"/>
  <c r="J90" i="1"/>
  <c r="K90" i="1"/>
  <c r="L90" i="1" s="1"/>
  <c r="M90" i="1" s="1"/>
  <c r="K91" i="1"/>
  <c r="L91" i="1" s="1"/>
  <c r="H92" i="1"/>
  <c r="J92" i="1"/>
  <c r="K92" i="1"/>
  <c r="L92" i="1" s="1"/>
  <c r="M92" i="1" s="1"/>
  <c r="H93" i="1"/>
  <c r="J93" i="1"/>
  <c r="K93" i="1"/>
  <c r="L93" i="1"/>
  <c r="M93" i="1" s="1"/>
  <c r="K94" i="1"/>
  <c r="L94" i="1" s="1"/>
  <c r="H95" i="1"/>
  <c r="J95" i="1"/>
  <c r="K95" i="1"/>
  <c r="L95" i="1" s="1"/>
  <c r="M95" i="1" s="1"/>
  <c r="H96" i="1"/>
  <c r="J96" i="1"/>
  <c r="K96" i="1"/>
  <c r="L96" i="1" s="1"/>
  <c r="M96" i="1" s="1"/>
  <c r="H97" i="1"/>
  <c r="J97" i="1"/>
  <c r="K97" i="1"/>
  <c r="L97" i="1" s="1"/>
  <c r="M97" i="1" s="1"/>
  <c r="K99" i="1"/>
  <c r="L99" i="1" s="1"/>
  <c r="M78" i="1" l="1"/>
  <c r="M75" i="1"/>
  <c r="M84" i="1"/>
  <c r="M16" i="1"/>
  <c r="K9" i="1"/>
  <c r="L9" i="1" s="1"/>
  <c r="H82" i="1"/>
  <c r="K48" i="1"/>
  <c r="L48" i="1" s="1"/>
  <c r="M48" i="1" s="1"/>
  <c r="M44" i="1" s="1"/>
  <c r="H45" i="1"/>
  <c r="H27" i="1"/>
  <c r="M68" i="1"/>
  <c r="M67" i="1"/>
  <c r="M9" i="1" l="1"/>
  <c r="K100" i="1"/>
  <c r="H66" i="1"/>
  <c r="J66" i="1"/>
  <c r="H67" i="1"/>
  <c r="J67" i="1"/>
  <c r="J68" i="1"/>
  <c r="H68" i="1"/>
  <c r="M66" i="1"/>
  <c r="H69" i="1" l="1"/>
  <c r="J69" i="1"/>
  <c r="M69" i="1"/>
  <c r="H70" i="1" l="1"/>
  <c r="J70" i="1"/>
  <c r="M70" i="1"/>
  <c r="H72" i="1"/>
  <c r="J72" i="1"/>
  <c r="M72" i="1"/>
  <c r="H71" i="1" l="1"/>
  <c r="J71" i="1"/>
  <c r="M71" i="1"/>
  <c r="M49" i="1" s="1"/>
  <c r="H99" i="1" l="1"/>
  <c r="J99" i="1"/>
  <c r="M99" i="1"/>
  <c r="M98" i="1" s="1"/>
  <c r="H14" i="1" l="1"/>
  <c r="J14" i="1"/>
  <c r="M14" i="1"/>
  <c r="H13" i="1"/>
  <c r="J13" i="1"/>
  <c r="M13" i="1"/>
  <c r="H91" i="1" l="1"/>
  <c r="J91" i="1"/>
  <c r="M91" i="1"/>
  <c r="H94" i="1"/>
  <c r="J94" i="1"/>
  <c r="M94" i="1"/>
  <c r="M89" i="1" l="1"/>
  <c r="M83" i="1" s="1"/>
  <c r="H35" i="1" l="1"/>
  <c r="J35" i="1"/>
  <c r="M35" i="1"/>
  <c r="H32" i="1"/>
  <c r="J32" i="1"/>
  <c r="M32" i="1"/>
  <c r="H34" i="1" l="1"/>
  <c r="J34" i="1"/>
  <c r="M34" i="1"/>
  <c r="M28" i="1" s="1"/>
  <c r="M15" i="1" l="1"/>
  <c r="H42" i="1"/>
  <c r="J42" i="1"/>
  <c r="M42" i="1"/>
  <c r="M36" i="1" s="1"/>
  <c r="M8" i="1"/>
  <c r="M7" i="1" l="1"/>
  <c r="L4" i="1" l="1"/>
</calcChain>
</file>

<file path=xl/sharedStrings.xml><?xml version="1.0" encoding="utf-8"?>
<sst xmlns="http://schemas.openxmlformats.org/spreadsheetml/2006/main" count="365" uniqueCount="218">
  <si>
    <t>ITEM</t>
  </si>
  <si>
    <t>SERVIÇO</t>
  </si>
  <si>
    <t>UNID.</t>
  </si>
  <si>
    <t>QUANT.</t>
  </si>
  <si>
    <t>1.</t>
  </si>
  <si>
    <t>SUBTOTAL</t>
  </si>
  <si>
    <t>MATERIAL</t>
  </si>
  <si>
    <t>Valor Unitário</t>
  </si>
  <si>
    <t>MÃO DE OBRA</t>
  </si>
  <si>
    <t>m2</t>
  </si>
  <si>
    <t>Código</t>
  </si>
  <si>
    <t>SINAPI</t>
  </si>
  <si>
    <t>m3</t>
  </si>
  <si>
    <t>TOTAL COM BDI</t>
  </si>
  <si>
    <t>Preço unit. Mat. + M.O. com BDI</t>
  </si>
  <si>
    <t>Refer.</t>
  </si>
  <si>
    <t>TOTAL:</t>
  </si>
  <si>
    <t>2.</t>
  </si>
  <si>
    <t>Preço unit. Mat. + M.O. sem BDI</t>
  </si>
  <si>
    <t>m</t>
  </si>
  <si>
    <t>1.1</t>
  </si>
  <si>
    <t>VALOR TOTAL DA OBRA:</t>
  </si>
  <si>
    <t>kg</t>
  </si>
  <si>
    <t>ARMAÇÃO DE VIGA BALDRAME UTILIZANDO AÇO CA-60 DE 5 MM - MONTAGEM</t>
  </si>
  <si>
    <t>ARMAÇÃO DE VIGA BALDRAME UTILIZANDO AÇO CA-50 DE 8 MM - MONTAGEM</t>
  </si>
  <si>
    <t>ARMAÇÃO DE VIGA BALDRAME UTILIZANDO AÇO CA-50 DE 10 MM - MONTAGEM</t>
  </si>
  <si>
    <t>ESCAVAÇÃO MECANIZADA PARA VIGA BALDRAME, COM PREVISÃO DE FÔRMA, COM MINI-ESCAVADEIRA</t>
  </si>
  <si>
    <t>FABRICAÇÃO, MONTAGEM E DESMONTAGEM DE FÔRMA PARA VIGA BALDRAME</t>
  </si>
  <si>
    <t>APLICAÇÃO DE MANTA GEOTÊXTIL</t>
  </si>
  <si>
    <t>SINAPI-I</t>
  </si>
  <si>
    <t>TUBO DRENO, CORRUGADO, ESPIRALADO, FLEXIVEL, PERFURADO, EM POLIETILENO DE ALTA DENSIDADE (PEAD), DN 160 MM, (6") PARA DRENAGEM</t>
  </si>
  <si>
    <t>TUBO DRENO, CORRUGADO, ESPIRALADO, FLEXÍVEL, PERFURADO, EM POLIETILENO DE ALTA DENSIDADE (PEAD), DN 100 MM, (4") PARA DRENAGEM</t>
  </si>
  <si>
    <t>ENCHIMENTO DE VALAS COM BRITA 2, INCLUSIVE CARGA E DESCARGA DO MATERIAL</t>
  </si>
  <si>
    <t xml:space="preserve">LASTRO COM MATERIAL GRANULAR, PEDRA BRITADA N.1, ESPESSURA 4 CM, COM COMPACTAÇÃO COM PLACA VIBRATÓRIA, INCLUSIVE CARGA E DESCARGA  E NIVELAMENTO </t>
  </si>
  <si>
    <t xml:space="preserve">LASTRO COM MATERIAL GRANULAR, PEDRA BRITADA N.0, ESPESSURA 3 CM, COM COMPACTAÇÃO COM PLACA VIBRATÓRIA, INCLUSIVE CARGA E DESCARGA  E NIVELAMENTO </t>
  </si>
  <si>
    <t>LASTRO COM MATERIAL GRANULAR, PEDRA BRITADA N.2, ESPESSURA 6 CM, COM COMPACTAÇÃO COM PLACA VIBRATÓRIA, INCLUSIVE CARGA E DESCARGA E NIVELAMENTO</t>
  </si>
  <si>
    <t xml:space="preserve">LASTRO COM MATERIAL GRANULAR, PÓ DE PEDRA, ESPESSURA 3 CM, COM COMPACTAÇÃO COM PLACA VIBRATÓRIA, INCLUSIVE CARGA E DESCARGA  E NIVELAMENTO </t>
  </si>
  <si>
    <t>Mureta</t>
  </si>
  <si>
    <t>EMBOÇO OU MASSA ÚNICA EM ARGAMASSA TRAÇO 1:2:8, PREPARO MECÂNICO COM BETONEIRA 400 L, APLICADA MANUALMENTE, ESPESSURA DE 25 MM</t>
  </si>
  <si>
    <t>CHAPISCO APLICADO EM ALVENARIA, COM COLHER DE PEDREIRO.  ARGAMASSA TRAÇO 1:3 COM PREPARO EM BETONEIRA 400L</t>
  </si>
  <si>
    <t>Cotação</t>
  </si>
  <si>
    <t>POSTE DE CONCRETO CIRCULAR, 200 KG, H = 9 M (NBR 8451)</t>
  </si>
  <si>
    <t>ESCAVAÇÃO MANUAL COM TRADO CONCHA DE ESTACA BROCA DE CONCRETO, DIÂMETRO DE 25CM</t>
  </si>
  <si>
    <t>ARMAÇÃO DE ESTACA UTILIZANDO AÇO CA-50 DE 8 MM - MONTAGEM</t>
  </si>
  <si>
    <t>B.D.I. (%):</t>
  </si>
  <si>
    <t>ESCAVAÇÃO MANUAL DE VALA P/ ELETRODUTO- PROFUNIDADE 60 CM</t>
  </si>
  <si>
    <t>CABO DE COBRE FLEXÍVEL ISOLADO, 6 MM², ANTI-CHAMA 0,6/1,0 KV - FORNECIMENTO E INSTALAÇÃO</t>
  </si>
  <si>
    <t>ASSENTAMENTO DE POSTE DE CONCRETO COM COMPRIMENTO NOMINAL DE 9 M, ENGASTAMENTO BASE CONCRETADA COM 1 M DE CONCRETO E 0,5 M DE SOLO</t>
  </si>
  <si>
    <t>ELETRODUTO RÍGIDO SOLDÁVEL, PVC, DN 25 MM (3/4), APARENTE (POSTES)</t>
  </si>
  <si>
    <t>CANTONEIRA ALUMINIO ABAS IGUAIS 2 ", E = 1/4 " (FIXAÇÃO DOS REFLETORES)</t>
  </si>
  <si>
    <t>MÃO FRANCESA PLANA EM AÇO GALVANIZADO 726 MM</t>
  </si>
  <si>
    <t>REFLETOR DE LED 200W, MÍNIMO 19.000 LUMENS, FORNECIMENTO E INSTALAÇÃO</t>
  </si>
  <si>
    <t>IMPERMEABILIZAÇÃO DE VIGAS BALDRAME COM TINTA ASFÁLTICA, DUAS DEMÃOS</t>
  </si>
  <si>
    <t>ARMAÇÃO DE ESTACA  UTILIZANDO AÇO CA-60 DE 5 MM - MONTAGEM</t>
  </si>
  <si>
    <t>ALVENARIA DE VEDAÇÃO DE BLOCOS CERÂMICOS FURADOS NA HORIZONTAL DE 9X19X19CM (ESPESSURA 9CM) E ARGAMASSA DE ASSENTAMENTO COM PREPARO MANUAL</t>
  </si>
  <si>
    <t>CINTA CIRCULAR EM ACO GALVANIZADO, INCLUI PARAFUSOS E PORCAS</t>
  </si>
  <si>
    <t>APLICAÇÃO MANUAL DE PINTURA COM TINTA LÁTEX ACRÍLICA (POSTES), DUAS DEMÃOS</t>
  </si>
  <si>
    <t>M2</t>
  </si>
  <si>
    <t>CAIXA ENTERRADA ELÉTRICA RETANGULAR, EM CONCRETO PRÉ-MOLDADO, FUNDO COM BRITA, DIMENSÕES INTERNAS: 0,4X0,4X0,5 M</t>
  </si>
  <si>
    <t>LOCACAO DE CONTAINER 2,30 X 6,00 M, ALT. 2,50 M</t>
  </si>
  <si>
    <t>LIMPEZA FINAL DA OBRA</t>
  </si>
  <si>
    <t>LOCAÇÃO CONVENCIONAL DE OBRA UTILIZANDO GABARITO DE TÁBUAS CORRIDAS</t>
  </si>
  <si>
    <t>CONCRETAGEM DE ESTACAS, FCK 30 MPA, COM USO DE BOMBA  LANÇAMENTO, ADENSAMENTO E ACABAMENTO</t>
  </si>
  <si>
    <t>CONCRETAGEM DE VIGAS BALDRAMES, FCK 30 MPA, COM USO DE BOMBA  LANÇAMENTO, ADENSAMENTO E ACABAMENTO</t>
  </si>
  <si>
    <t>APLICAÇÃO MANUAL DE PINTURA COM TINTA LÁTEX ACRÍLICA (MURETA), DUAS DEMÃOS</t>
  </si>
  <si>
    <t>ESCAVACAO MANUAL DE VALA COM PROFUNDIDADE MENOR OU IGUAL A 1,30 M (VALAS PARA DRENOS)</t>
  </si>
  <si>
    <t>JUNCAO DE REDUCAO SIMPLES, PVC LEVE,  150 X 100 MM, PARA ESGOTO PREDIAL</t>
  </si>
  <si>
    <t>CAIXA ENTERRADA HIDRÁULICA RETANGULAR, EM CONCRETO PRÉ-MOLDADO, COM FUNDO E COM TAMPA, DIMENSÕES INTERNAS: 0,6X0,6X0,5 M</t>
  </si>
  <si>
    <t>Estacas e viga baldrame</t>
  </si>
  <si>
    <t>GRAMA SINTÉTICA, MÍNIMO 8.000 DETEX, 50 MM, INCLUSIVE LASTRO DE BORRACHA GRANULADA E AREIA FINA E FIXAÇÃO, COM LINHAS BRANCAS DE DEMARCAÇÕES DE CAMPO - FORNECIMENTO E INSTALAÇÃO</t>
  </si>
  <si>
    <t>TAPUME COM TELHA METÁLICA</t>
  </si>
  <si>
    <t>PLACA DE OBRA (PARA CONSTRUCAO CIVIL) EM CHAPA GALVANIZADA *N. 22*, ADESIVADA, DE 2,0 X 1,125 M, COM FIXAÇÃO EM ESTRUTURA DE MADEIRA</t>
  </si>
  <si>
    <t>Composição</t>
  </si>
  <si>
    <t>FERROLHO COM FECHO CHATO E PORTA CADEADO , EM ACO GALVANIZADO / ZINCADO, DE SOBREPOR, COM COMPRIMENTO DE 6", CHAPA COM ESPESSURA MINIMA DE 1,70 MM E LARGURA /MINIMA DE 5,00 CM (FECHO REFORCADO) (INCLUI PARAFUSOS)</t>
  </si>
  <si>
    <t>REDE PARA COBERTURA E LATERAIS FIO 2 MM, POLIETILENO, COM TRATAMENTO RESISTENTE A RAIOS ULTRAVIOLETAS U.V.A. ABERTURA DA MALHA 15 X 15 CM - FORNECIMENTO E INSTALAÇÃO</t>
  </si>
  <si>
    <t>PAR DE REDES PARA TRAVE DE GOL SOCIETY 5,00X2,20X1,00 M FIO 4 OU 6 MM, MALHA 14 CM POLIETILENO COM TRATAMENTO RESISTENTE A RAIOS ULTRAVIOLETAS- FORNECIMENTO E INSTALAÇÃO</t>
  </si>
  <si>
    <r>
      <t xml:space="preserve">PREFEITURA MUNICIPAL DE RIO DAS ANTAS
</t>
    </r>
    <r>
      <rPr>
        <b/>
        <sz val="11.5"/>
        <color rgb="FFC00000"/>
        <rFont val="Corbel Light"/>
        <family val="2"/>
      </rPr>
      <t>SECRETARIA DE DESENVOLVIMENTO, INDÚSTRIA, COMÉRCIO, TURISMO E PLANEJAMENTO</t>
    </r>
  </si>
  <si>
    <t>QUADRA SOCIETY</t>
  </si>
  <si>
    <t>1.2.</t>
  </si>
  <si>
    <t>1.2.1</t>
  </si>
  <si>
    <t>1.2.2</t>
  </si>
  <si>
    <t>1.3.</t>
  </si>
  <si>
    <t>1.4.</t>
  </si>
  <si>
    <t>1.5.</t>
  </si>
  <si>
    <t>1.6.</t>
  </si>
  <si>
    <t>1.7.</t>
  </si>
  <si>
    <t>1.8.</t>
  </si>
  <si>
    <t>1.1.1</t>
  </si>
  <si>
    <t>1.1.2</t>
  </si>
  <si>
    <t>1.1.3</t>
  </si>
  <si>
    <t>1.1.4</t>
  </si>
  <si>
    <t>1.2.1.1</t>
  </si>
  <si>
    <t>1.2.1.3</t>
  </si>
  <si>
    <t>1.2.1.4</t>
  </si>
  <si>
    <t>1.2.1.5</t>
  </si>
  <si>
    <t>1.2.1.6</t>
  </si>
  <si>
    <t>1.2.1.7</t>
  </si>
  <si>
    <t>1.2.1.8</t>
  </si>
  <si>
    <t>1.2.1.9</t>
  </si>
  <si>
    <t>1.2.1.10</t>
  </si>
  <si>
    <t>1.2.1.11</t>
  </si>
  <si>
    <t>1.2.1.12</t>
  </si>
  <si>
    <t>1.2.2.1</t>
  </si>
  <si>
    <t>1.2.2.2</t>
  </si>
  <si>
    <t>1.2.2.3</t>
  </si>
  <si>
    <t>1.2.2.4</t>
  </si>
  <si>
    <t>1.3.1</t>
  </si>
  <si>
    <t>1.3.2</t>
  </si>
  <si>
    <t>1.3.3</t>
  </si>
  <si>
    <t>1.3.4</t>
  </si>
  <si>
    <t>1.3.5</t>
  </si>
  <si>
    <t>1.3.6</t>
  </si>
  <si>
    <t>1.3.7</t>
  </si>
  <si>
    <t>1.4.1</t>
  </si>
  <si>
    <t>1.4.2</t>
  </si>
  <si>
    <t>1.4.3</t>
  </si>
  <si>
    <t>1.4.4</t>
  </si>
  <si>
    <t>1.5.1</t>
  </si>
  <si>
    <t>1.5.2</t>
  </si>
  <si>
    <t>1.5.3</t>
  </si>
  <si>
    <t>1.5.4</t>
  </si>
  <si>
    <t>1.5.5</t>
  </si>
  <si>
    <t>1.5.7</t>
  </si>
  <si>
    <t>1.5.8</t>
  </si>
  <si>
    <t>1.5.9</t>
  </si>
  <si>
    <t>1.5.10</t>
  </si>
  <si>
    <t>1.5.11</t>
  </si>
  <si>
    <t>1.5.12</t>
  </si>
  <si>
    <t>1.6.1</t>
  </si>
  <si>
    <t>1.7.1</t>
  </si>
  <si>
    <t>1.7.2</t>
  </si>
  <si>
    <t>1.8.1</t>
  </si>
  <si>
    <t>1.8.2</t>
  </si>
  <si>
    <t>1.8.3</t>
  </si>
  <si>
    <t>M</t>
  </si>
  <si>
    <t xml:space="preserve">Drenagem </t>
  </si>
  <si>
    <t>Serviços preliminares</t>
  </si>
  <si>
    <t>Alvenaria - Mureta</t>
  </si>
  <si>
    <t>Base do campo</t>
  </si>
  <si>
    <t>Instalações elétricas e iluminação</t>
  </si>
  <si>
    <t>Gramado</t>
  </si>
  <si>
    <t>Alambrado</t>
  </si>
  <si>
    <t>1.5.13</t>
  </si>
  <si>
    <t>CURVA 180 GRAUS PARA ELETRODUTO, PVC, ROSCÁVEL, DN 25 MM (3/4"), PARA CIRCUITOS TERMINAIS, FORNECIMENTO E INSTALAÇÃO</t>
  </si>
  <si>
    <t>INSTALAÇÃO DE POSTE DE AÇO 5 M FLANGEADO</t>
  </si>
  <si>
    <t>CONCRETO FCK = 20MPA, TRAÇO 1:2,7:3 (CIMENTO/ AREIA MÉDIA/ BRITA 1)  - PREPARO MECÂNICO COM BETONEIRA 600 L  (BASE PARA OS POSTES FLANGEADOS)</t>
  </si>
  <si>
    <t>LANÇAMENTO COM USO DE BALDES, ADENSAMENTO E ACABAMENTO DE CONCRETO EM ESTRUTURAS (BASE PARA OS POSTES FLANGEADOS)</t>
  </si>
  <si>
    <t>Serviços complementares - Campo</t>
  </si>
  <si>
    <t>3.1</t>
  </si>
  <si>
    <t>ESCAVAÇÃO MECANIZADA DE VALA COM PROF. ATÉ 1,5 M (MÉDIA ENTRE MONTANTE E JUSANTE/UMA COMPOSIÇÃO POR TRECHO) COM RETROESCAVADEIRA (0,26 M3 /88 HP), LARG. DE 0,8 M A 1,5 M, EM SOLO DE 2A CATEGORIA, EM LOCAIS COM BAIXO NÍVEL DE INTERFERÊNCIA</t>
  </si>
  <si>
    <t>TUBO DE CONCRETO (SIMPLES) PARA REDES COLETORAS DE ÁGUAS PLUVIAIS, DIÂMETRO DE 300 MM, JUNTA RÍGIDA, INSTALADO EM LOCAL COM BAIXO NÍVEL DE INTERFERÊNCIAS - FORNECIMENTO E ASSENTAMENTO</t>
  </si>
  <si>
    <t>REATERRO MECANIZADO DE VALA COM ESCAVADEIRA HIDRÁULICA (CAPACIDADE DA CAÇAMBA: 0,8 M³ / POTÊNCIA: 111 HP), LARGURA ATÉ 1,5 M, PROFUNDIDADE DE 1,5 A 3,0 M, COM SOLO DE 1ª CATEGORIA EM LOCAIS COM BAIXO NÍVEL DE INTERFERÊNCIA</t>
  </si>
  <si>
    <t>ESCAVAÇÃO E CONCRETAGEM DE BLOCOS DE FIXAÇÃO PARA INSTALAÇÃO DE MOBILIÁRIO URBANO</t>
  </si>
  <si>
    <t>LIXEIRA TELADA EM AÇO COM PINTURA NO PROCESSO ELTROSTÁTICO, UM CESTO, CAPACIDADE MÍNIMA 26 LITROS</t>
  </si>
  <si>
    <t>Área em paver e mobiliário urbano</t>
  </si>
  <si>
    <t>Tubulação de drenagem pluvial</t>
  </si>
  <si>
    <t>CAIXA COM GRELHA SIMPLES RETANGULAR, EM ALVENARIA COM BLOCOS DE CONCRETO, DIMENSÕES INTERNAS: 0,5X1X1 M</t>
  </si>
  <si>
    <t>BANCO ESTILO FRANCÊS COM ASSENTO EM MADEIRA E ESTRUTURA EM AÇO, 150X70X60 CM, INCLUSIVE PARAFUSOS DE FIXAÇÃO</t>
  </si>
  <si>
    <t>mês</t>
  </si>
  <si>
    <t>1.2.2.5</t>
  </si>
  <si>
    <t>1.2.2.6</t>
  </si>
  <si>
    <t>1.2.2.7</t>
  </si>
  <si>
    <t>CONCRETAGEM DE PILARES, FCK = 25 MPA,  COM USO DE BALDES EM EDIFICAÇÃO COM SEÇÃO MÉDIA DE PILARES MENOR OU IGUAL A 0,25 M² - LANÇAMENTO, ADENSAMENTO E ACABAMENTO (PILARETES DE FIXAÇÃO DA ESTRUTURA DO ALAMBRADO)</t>
  </si>
  <si>
    <t>MONTAGEM E DESMONTAGEM DE FÔRMA DE PILARES RETANGULARES E ESTRUTURAS SIMILARES, PÉ-DIREITO SIMPLES, EM CHAPA DE MADEIRA COMPENSADA PLASTIFICADA, 14 UTILIZAÇÕES (PILARETES DE FIXAÇÃO DA ESTRUTURA DO ALAMBRADO)</t>
  </si>
  <si>
    <t>1.8.4</t>
  </si>
  <si>
    <t>PAR DE TRAVES EM AÇO COM PINTURA PARA GOL SOCIETY 5,00X2,20X1,00 M COM BUCHAS PARA CHUMBAMENTO</t>
  </si>
  <si>
    <t>1.5.14</t>
  </si>
  <si>
    <t>ELETRODUTO FLEXÍVEL CORRUGADO, PEAD,1.1/4"  - FORNECIMENTO E INSTALAÇÃO</t>
  </si>
  <si>
    <t>1.5.15</t>
  </si>
  <si>
    <t>ELETRODUTO RÍGIDO ROSCÁVEL, PVC, DN 40 MM (1 1/4"), PARA CIRCUITOS TERMINAIS, INSTALADO EM PAREDE - FORNECIMENTO E INSTALAÇÃO. (QUADRO DE DISTRIBUIÇÃO)</t>
  </si>
  <si>
    <t>1.5.16</t>
  </si>
  <si>
    <t>DISJUNTOR MONOPOLAR TIPO DIN, CORRENTE NOMINAL DE 32A - FORNECIMENTO E INSTALAÇÃO</t>
  </si>
  <si>
    <t>APLICAÇÃO DE FUNDO SELADOR ACRÍLICO EM PAREDES (MURETA), UMA DEMÃO.</t>
  </si>
  <si>
    <t>EXECUÇÃO DE PASSEIO EM PISO INTERTRAVADO, COM BLOCO RETANGULAR COLORIDO (VERMELHO) DE 20 X 10 CM, ESPESSURA 6 CM</t>
  </si>
  <si>
    <t>1.1.5</t>
  </si>
  <si>
    <t>LIMPEZA MECANIZADA DE CAMADA VEGETAL, VEGETAÇÃO E PEQUENAS ÁRVORES (DIÂMETRO DE TRONCO MENOR QUE 0,20 M), COM TRATOR DE ESTEIRAS</t>
  </si>
  <si>
    <t>REGULARIZAÇÃO E COMPACTAÇÃO DE SUBLEITO DE SOLO  PREDOMINANTEMENTE ARGILOSO</t>
  </si>
  <si>
    <t>1.1.6</t>
  </si>
  <si>
    <t>REATERRO MANUAL APILOADO COM SOQUETE</t>
  </si>
  <si>
    <t>2.1</t>
  </si>
  <si>
    <t>2.1.1</t>
  </si>
  <si>
    <t>2.1.2</t>
  </si>
  <si>
    <t>2.1.3</t>
  </si>
  <si>
    <t>2.1.4</t>
  </si>
  <si>
    <t>2.2</t>
  </si>
  <si>
    <t>2.2.1</t>
  </si>
  <si>
    <t>2.2.2</t>
  </si>
  <si>
    <t>2.2.3</t>
  </si>
  <si>
    <t>2.2.4</t>
  </si>
  <si>
    <t>2.2.5</t>
  </si>
  <si>
    <t>2.2.6</t>
  </si>
  <si>
    <t>2.2.7</t>
  </si>
  <si>
    <t>3.</t>
  </si>
  <si>
    <t>LIMPEZA DA OBRA</t>
  </si>
  <si>
    <t>ÁREA COMPLEMENTAR</t>
  </si>
  <si>
    <t>2.2.8</t>
  </si>
  <si>
    <t>PINTURA DE MEIO-FIO, DUAS DEMÃOS</t>
  </si>
  <si>
    <t>74245/1</t>
  </si>
  <si>
    <t>2.6.1</t>
  </si>
  <si>
    <t>LUMINÁRIA DE LED PARA ILUMINAÇÃO PÚBLICA, DE 98 W ATÉ 137 W - FORNECIMENTO E INSTALAÇÃO. AF_08/2020</t>
  </si>
  <si>
    <t>2.6.2</t>
  </si>
  <si>
    <t>RELÉ FOTOELÉTRICO PARA COMANDO DE ILUMINAÇÃO EXTERNA 1000 W - FORNECIMENTO E INSTALAÇÃO</t>
  </si>
  <si>
    <t>CINCATARINA</t>
  </si>
  <si>
    <t>CIN13671</t>
  </si>
  <si>
    <t>2.6.3</t>
  </si>
  <si>
    <t>POSTE TELECÔNICO CURVO 5 M FLANGEADO, INCLUSIVE CHUMBADOR COMPLETO APARELHADO TIPO "J" FABRICADO EM AÇO GALVANIZADO SAE 1010/1020, PINTURA PÓ ELETROSTÁTICA</t>
  </si>
  <si>
    <t>2.6.4</t>
  </si>
  <si>
    <t>2.6.5</t>
  </si>
  <si>
    <t>TUBO DE CONCRETO SIMPLES PARA AGUAS PLUVIAIS, CLASSE PS1, COM ENCAIXE MACHO E FEMEA, DIAMETRO NOMINAL DE 400 MM (BASE PARA OS POSTES FLANGEADOS)</t>
  </si>
  <si>
    <t>2.6.6</t>
  </si>
  <si>
    <t>2.6.7</t>
  </si>
  <si>
    <t>2.6.12</t>
  </si>
  <si>
    <t>HASTE DE ATERRAMENTO 5/8  PARA SPDA - FORNECIMENTO E INSTALAÇÃO.</t>
  </si>
  <si>
    <t>ALAMBRADO PARA QUADRA POLIESPORTIVA, ESTRUTURADO POR TUBOS DE ACO GALVANIZADO, COM COSTURA, DIN 2440, TUBOS VERTICAIS DIAMETRO 2. 1/2", ESPESSURA 3,65 MM E TUBOS HORIZONTAIS DIÂMETRO 1.1/2", ESPESSURA 3,25 MM, COM TELA DE ARAME GALVANIZADO, FIO 10 BWG E MALHA QUADRADA 5X5CM, COM 2 PORTÕES 210 x 120 CM</t>
  </si>
  <si>
    <t>GUIA (MEIO-FIO) CONCRETO, MOLDADA  IN LOCO  EM TRECHO CURVO COM EXTRUSORA, 15 CM BASE X 30 CM ALTURA</t>
  </si>
  <si>
    <t>GUIA (MEIO-FIO) CONCRETO, MOLDADA  IN LOCO  EM TRECHO RETO COM EXTRUSORA, 15 CM BASE X 30 CM ALTURA.</t>
  </si>
  <si>
    <t>PLANILHA ORÇAMENTÁRIA MODELO PARA PREENCHIMENTO
OBRA: CONSTRUÇÃO DE QUADRA DE FUTEBOL SOCIETY EM IPOMEIA</t>
  </si>
  <si>
    <t>OBS.: Ao utilizar este modelo, retirar o timbre da Prefeitura e preencher com identificação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</si>
</sst>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  <numFmt numFmtId="165" formatCode="0.0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2"/>
      <color theme="1"/>
      <name val="Arial"/>
      <family val="2"/>
    </font>
    <font>
      <b/>
      <sz val="11.5"/>
      <name val="Garamond"/>
      <family val="1"/>
    </font>
    <font>
      <b/>
      <sz val="11.5"/>
      <color theme="1"/>
      <name val="Arial"/>
      <family val="2"/>
    </font>
    <font>
      <sz val="8"/>
      <color theme="1"/>
      <name val="Arial"/>
      <family val="2"/>
    </font>
    <font>
      <b/>
      <sz val="13.5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orbel"/>
      <family val="2"/>
    </font>
    <font>
      <b/>
      <sz val="11.5"/>
      <color rgb="FFC00000"/>
      <name val="Corbel Light"/>
      <family val="2"/>
    </font>
    <font>
      <sz val="10.5"/>
      <color theme="4" tint="-0.249977111117893"/>
      <name val="Arial"/>
      <family val="2"/>
    </font>
    <font>
      <b/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44" fontId="8" fillId="4" borderId="5" applyBorder="0">
      <alignment horizontal="center"/>
    </xf>
    <xf numFmtId="43" fontId="3" fillId="0" borderId="0" applyFont="0" applyFill="0" applyBorder="0" applyAlignment="0" applyProtection="0"/>
  </cellStyleXfs>
  <cellXfs count="149">
    <xf numFmtId="0" fontId="0" fillId="0" borderId="0" xfId="0"/>
    <xf numFmtId="0" fontId="7" fillId="0" borderId="0" xfId="0" applyFont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44" fontId="7" fillId="0" borderId="9" xfId="1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4" fontId="7" fillId="0" borderId="3" xfId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8" fillId="4" borderId="0" xfId="0" applyFont="1" applyFill="1" applyBorder="1" applyAlignment="1">
      <alignment horizontal="left" vertical="center"/>
    </xf>
    <xf numFmtId="44" fontId="7" fillId="0" borderId="20" xfId="1" applyFont="1" applyBorder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44" fontId="7" fillId="0" borderId="8" xfId="1" applyFont="1" applyBorder="1" applyAlignment="1" applyProtection="1">
      <alignment horizontal="center" vertical="center"/>
    </xf>
    <xf numFmtId="0" fontId="5" fillId="7" borderId="7" xfId="0" applyFont="1" applyFill="1" applyBorder="1" applyAlignment="1">
      <alignment horizontal="right" vertical="center"/>
    </xf>
    <xf numFmtId="44" fontId="5" fillId="7" borderId="14" xfId="0" applyNumberFormat="1" applyFont="1" applyFill="1" applyBorder="1" applyAlignment="1">
      <alignment horizontal="center" vertical="center"/>
    </xf>
    <xf numFmtId="44" fontId="7" fillId="8" borderId="20" xfId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vertical="center" wrapText="1"/>
    </xf>
    <xf numFmtId="44" fontId="7" fillId="0" borderId="19" xfId="1" applyFont="1" applyBorder="1" applyAlignment="1" applyProtection="1">
      <alignment horizontal="center" vertical="center"/>
      <protection locked="0"/>
    </xf>
    <xf numFmtId="2" fontId="7" fillId="4" borderId="30" xfId="0" applyNumberFormat="1" applyFont="1" applyFill="1" applyBorder="1" applyAlignment="1" applyProtection="1">
      <alignment horizontal="center" vertical="center"/>
      <protection locked="0"/>
    </xf>
    <xf numFmtId="2" fontId="7" fillId="0" borderId="30" xfId="0" applyNumberFormat="1" applyFont="1" applyBorder="1" applyAlignment="1" applyProtection="1">
      <alignment horizontal="center" vertical="center"/>
      <protection locked="0"/>
    </xf>
    <xf numFmtId="44" fontId="13" fillId="0" borderId="0" xfId="1" applyFont="1" applyBorder="1" applyAlignment="1">
      <alignment horizontal="center" vertical="center"/>
    </xf>
    <xf numFmtId="44" fontId="7" fillId="0" borderId="20" xfId="1" applyFont="1" applyBorder="1" applyAlignment="1" applyProtection="1">
      <alignment horizontal="center" vertical="center"/>
    </xf>
    <xf numFmtId="0" fontId="5" fillId="7" borderId="5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44" fontId="8" fillId="3" borderId="14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4" fontId="7" fillId="0" borderId="13" xfId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4" fontId="7" fillId="0" borderId="13" xfId="1" applyFont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0" borderId="0" xfId="0" applyFont="1" applyBorder="1" applyAlignment="1">
      <alignment vertical="center"/>
    </xf>
    <xf numFmtId="44" fontId="10" fillId="0" borderId="0" xfId="1" applyFont="1" applyBorder="1" applyAlignment="1"/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44" fontId="7" fillId="0" borderId="25" xfId="1" applyFont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left" vertical="center" wrapText="1"/>
    </xf>
    <xf numFmtId="0" fontId="5" fillId="7" borderId="43" xfId="0" applyFont="1" applyFill="1" applyBorder="1" applyAlignment="1">
      <alignment horizontal="right" vertical="center"/>
    </xf>
    <xf numFmtId="0" fontId="5" fillId="7" borderId="11" xfId="0" applyFont="1" applyFill="1" applyBorder="1" applyAlignment="1">
      <alignment vertical="center" wrapText="1"/>
    </xf>
    <xf numFmtId="0" fontId="5" fillId="7" borderId="0" xfId="0" applyFont="1" applyFill="1" applyBorder="1" applyAlignment="1">
      <alignment vertical="center" wrapText="1"/>
    </xf>
    <xf numFmtId="0" fontId="5" fillId="7" borderId="25" xfId="0" applyFont="1" applyFill="1" applyBorder="1" applyAlignment="1">
      <alignment vertical="center" wrapText="1"/>
    </xf>
    <xf numFmtId="44" fontId="7" fillId="0" borderId="44" xfId="1" applyFont="1" applyBorder="1" applyAlignment="1" applyProtection="1">
      <alignment horizontal="center" vertical="center"/>
    </xf>
    <xf numFmtId="44" fontId="7" fillId="8" borderId="3" xfId="1" applyFont="1" applyFill="1" applyBorder="1" applyAlignment="1">
      <alignment horizontal="center" vertical="center"/>
    </xf>
    <xf numFmtId="44" fontId="7" fillId="0" borderId="44" xfId="1" applyFont="1" applyBorder="1" applyAlignment="1" applyProtection="1">
      <alignment horizontal="left" vertical="center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44" fontId="7" fillId="8" borderId="45" xfId="1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2" fontId="7" fillId="4" borderId="46" xfId="0" applyNumberFormat="1" applyFont="1" applyFill="1" applyBorder="1" applyAlignment="1" applyProtection="1">
      <alignment horizontal="center" vertical="center"/>
      <protection locked="0"/>
    </xf>
    <xf numFmtId="44" fontId="7" fillId="0" borderId="36" xfId="1" applyFont="1" applyBorder="1" applyAlignment="1" applyProtection="1">
      <alignment horizontal="center" vertical="center"/>
      <protection locked="0"/>
    </xf>
    <xf numFmtId="44" fontId="7" fillId="0" borderId="39" xfId="1" applyFont="1" applyBorder="1" applyAlignment="1" applyProtection="1">
      <alignment horizontal="center" vertical="center"/>
    </xf>
    <xf numFmtId="44" fontId="7" fillId="0" borderId="42" xfId="1" applyFont="1" applyBorder="1" applyAlignment="1" applyProtection="1">
      <alignment horizontal="center" vertical="center"/>
    </xf>
    <xf numFmtId="44" fontId="7" fillId="0" borderId="42" xfId="1" applyFont="1" applyBorder="1" applyAlignment="1" applyProtection="1">
      <alignment horizontal="left" vertical="center"/>
    </xf>
    <xf numFmtId="0" fontId="5" fillId="7" borderId="47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vertical="center" wrapText="1"/>
    </xf>
    <xf numFmtId="0" fontId="5" fillId="7" borderId="48" xfId="0" applyFont="1" applyFill="1" applyBorder="1" applyAlignment="1">
      <alignment horizontal="right" vertical="center"/>
    </xf>
    <xf numFmtId="44" fontId="5" fillId="7" borderId="24" xfId="0" applyNumberFormat="1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5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44" fontId="7" fillId="0" borderId="50" xfId="1" applyFont="1" applyBorder="1" applyAlignment="1" applyProtection="1">
      <alignment horizontal="center" vertical="center"/>
      <protection locked="0"/>
    </xf>
    <xf numFmtId="2" fontId="7" fillId="4" borderId="9" xfId="0" applyNumberFormat="1" applyFont="1" applyFill="1" applyBorder="1" applyAlignment="1" applyProtection="1">
      <alignment horizontal="center" vertical="center"/>
      <protection locked="0"/>
    </xf>
    <xf numFmtId="2" fontId="7" fillId="4" borderId="2" xfId="0" applyNumberFormat="1" applyFont="1" applyFill="1" applyBorder="1" applyAlignment="1" applyProtection="1">
      <alignment horizontal="center" vertical="center"/>
      <protection locked="0"/>
    </xf>
    <xf numFmtId="44" fontId="7" fillId="0" borderId="8" xfId="1" applyFont="1" applyBorder="1" applyAlignment="1" applyProtection="1">
      <alignment horizontal="center" vertical="center"/>
      <protection locked="0"/>
    </xf>
    <xf numFmtId="44" fontId="7" fillId="0" borderId="2" xfId="1" applyFont="1" applyBorder="1" applyAlignment="1" applyProtection="1">
      <alignment horizontal="center" vertical="center"/>
    </xf>
    <xf numFmtId="44" fontId="7" fillId="0" borderId="51" xfId="1" applyFont="1" applyBorder="1" applyAlignment="1" applyProtection="1">
      <alignment horizontal="center" vertical="center"/>
      <protection locked="0"/>
    </xf>
    <xf numFmtId="166" fontId="7" fillId="0" borderId="30" xfId="0" applyNumberFormat="1" applyFont="1" applyBorder="1" applyAlignment="1" applyProtection="1">
      <alignment horizontal="center" vertical="center"/>
      <protection locked="0"/>
    </xf>
    <xf numFmtId="0" fontId="19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165" fontId="10" fillId="0" borderId="36" xfId="2" applyNumberFormat="1" applyFont="1" applyBorder="1" applyAlignment="1" applyProtection="1">
      <alignment horizontal="center" vertical="center"/>
      <protection locked="0"/>
    </xf>
    <xf numFmtId="44" fontId="7" fillId="0" borderId="25" xfId="1" applyFont="1" applyBorder="1" applyAlignment="1" applyProtection="1">
      <alignment horizontal="center" vertical="center"/>
    </xf>
    <xf numFmtId="164" fontId="8" fillId="4" borderId="0" xfId="0" applyNumberFormat="1" applyFont="1" applyFill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2" fontId="7" fillId="0" borderId="39" xfId="0" applyNumberFormat="1" applyFont="1" applyBorder="1" applyAlignment="1" applyProtection="1">
      <alignment horizontal="center" vertical="center"/>
      <protection locked="0"/>
    </xf>
    <xf numFmtId="44" fontId="7" fillId="0" borderId="37" xfId="1" applyFont="1" applyBorder="1" applyAlignment="1" applyProtection="1">
      <alignment horizontal="center" vertical="center"/>
    </xf>
    <xf numFmtId="44" fontId="7" fillId="8" borderId="42" xfId="1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60" xfId="0" applyFont="1" applyFill="1" applyBorder="1" applyAlignment="1">
      <alignment horizontal="right" vertical="center"/>
    </xf>
    <xf numFmtId="0" fontId="5" fillId="7" borderId="40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vertical="center" wrapText="1"/>
    </xf>
    <xf numFmtId="44" fontId="5" fillId="7" borderId="1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8" fillId="6" borderId="57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164" fontId="14" fillId="0" borderId="55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44" fontId="15" fillId="4" borderId="52" xfId="0" applyNumberFormat="1" applyFont="1" applyFill="1" applyBorder="1" applyAlignment="1">
      <alignment horizontal="left"/>
    </xf>
    <xf numFmtId="44" fontId="15" fillId="4" borderId="53" xfId="0" applyNumberFormat="1" applyFont="1" applyFill="1" applyBorder="1" applyAlignment="1">
      <alignment horizontal="left"/>
    </xf>
    <xf numFmtId="44" fontId="15" fillId="4" borderId="54" xfId="0" applyNumberFormat="1" applyFont="1" applyFill="1" applyBorder="1" applyAlignment="1">
      <alignment horizontal="left"/>
    </xf>
    <xf numFmtId="0" fontId="15" fillId="4" borderId="52" xfId="0" applyFont="1" applyFill="1" applyBorder="1" applyAlignment="1">
      <alignment horizontal="right" vertical="center"/>
    </xf>
    <xf numFmtId="0" fontId="15" fillId="4" borderId="53" xfId="0" applyFont="1" applyFill="1" applyBorder="1" applyAlignment="1">
      <alignment horizontal="right" vertical="center"/>
    </xf>
    <xf numFmtId="0" fontId="15" fillId="4" borderId="54" xfId="0" applyFont="1" applyFill="1" applyBorder="1" applyAlignment="1">
      <alignment horizontal="right" vertical="center"/>
    </xf>
    <xf numFmtId="0" fontId="10" fillId="0" borderId="35" xfId="0" applyFont="1" applyBorder="1" applyAlignment="1" applyProtection="1">
      <alignment horizontal="right" vertical="center" wrapText="1"/>
      <protection locked="0"/>
    </xf>
    <xf numFmtId="0" fontId="10" fillId="0" borderId="25" xfId="0" applyFont="1" applyBorder="1" applyAlignment="1" applyProtection="1">
      <alignment horizontal="right" vertical="center" wrapText="1"/>
      <protection locked="0"/>
    </xf>
    <xf numFmtId="0" fontId="7" fillId="0" borderId="25" xfId="0" applyFont="1" applyBorder="1" applyAlignment="1">
      <alignment horizontal="left" vertical="center"/>
    </xf>
  </cellXfs>
  <cellStyles count="10">
    <cellStyle name="Estilo 1" xfId="8"/>
    <cellStyle name="Moeda" xfId="1" builtinId="4"/>
    <cellStyle name="Normal" xfId="0" builtinId="0"/>
    <cellStyle name="Normal 2" xfId="4"/>
    <cellStyle name="Normal 2 2" xfId="5"/>
    <cellStyle name="Normal 3" xfId="3"/>
    <cellStyle name="Normal 4" xfId="7"/>
    <cellStyle name="Porcentagem" xfId="2" builtinId="5"/>
    <cellStyle name="Vírgula 2" xfId="6"/>
    <cellStyle name="Vírgula 3" xfId="9"/>
  </cellStyles>
  <dxfs count="0"/>
  <tableStyles count="0" defaultTableStyle="TableStyleMedium9" defaultPivotStyle="PivotStyleLight16"/>
  <colors>
    <mruColors>
      <color rgb="FFFFFF99"/>
      <color rgb="FF2C7A00"/>
      <color rgb="FFF5DDFF"/>
      <color rgb="FFFFDDF8"/>
      <color rgb="FFCCFF66"/>
      <color rgb="FFFF33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2976995</xdr:colOff>
      <xdr:row>0</xdr:row>
      <xdr:rowOff>301336</xdr:rowOff>
    </xdr:from>
    <xdr:to>
      <xdr:col>10</xdr:col>
      <xdr:colOff>197427</xdr:colOff>
      <xdr:row>0</xdr:row>
      <xdr:rowOff>301336</xdr:rowOff>
    </xdr:to>
    <xdr:sp macro="" textlink="">
      <xdr:nvSpPr>
        <xdr:cNvPr id="5" name="Conector reto 28"/>
        <xdr:cNvSpPr>
          <a:spLocks noChangeShapeType="1"/>
        </xdr:cNvSpPr>
      </xdr:nvSpPr>
      <xdr:spPr bwMode="auto">
        <a:xfrm>
          <a:off x="5072495" y="301336"/>
          <a:ext cx="6393007" cy="0"/>
        </a:xfrm>
        <a:prstGeom prst="line">
          <a:avLst/>
        </a:prstGeom>
        <a:noFill/>
        <a:ln w="38100" algn="ctr">
          <a:solidFill>
            <a:srgbClr val="54823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3421207</xdr:colOff>
      <xdr:row>0</xdr:row>
      <xdr:rowOff>248516</xdr:rowOff>
    </xdr:from>
    <xdr:to>
      <xdr:col>9</xdr:col>
      <xdr:colOff>647700</xdr:colOff>
      <xdr:row>0</xdr:row>
      <xdr:rowOff>248516</xdr:rowOff>
    </xdr:to>
    <xdr:sp macro="" textlink="">
      <xdr:nvSpPr>
        <xdr:cNvPr id="6" name="Conector reto 27"/>
        <xdr:cNvSpPr>
          <a:spLocks noChangeShapeType="1"/>
        </xdr:cNvSpPr>
      </xdr:nvSpPr>
      <xdr:spPr bwMode="auto">
        <a:xfrm>
          <a:off x="5516707" y="248516"/>
          <a:ext cx="5408468" cy="0"/>
        </a:xfrm>
        <a:prstGeom prst="line">
          <a:avLst/>
        </a:prstGeom>
        <a:noFill/>
        <a:ln w="19050" algn="ctr">
          <a:solidFill>
            <a:srgbClr val="54823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485775</xdr:colOff>
      <xdr:row>0</xdr:row>
      <xdr:rowOff>76200</xdr:rowOff>
    </xdr:from>
    <xdr:to>
      <xdr:col>1</xdr:col>
      <xdr:colOff>644818</xdr:colOff>
      <xdr:row>2</xdr:row>
      <xdr:rowOff>499741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ED336AE0-B39A-4AA9-9BE4-CF9CD5269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76200"/>
          <a:ext cx="1025818" cy="1118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03"/>
  <sheetViews>
    <sheetView tabSelected="1" zoomScaleNormal="100" zoomScaleSheetLayoutView="100" workbookViewId="0">
      <pane ySplit="6" topLeftCell="A91" activePane="bottomLeft" state="frozen"/>
      <selection pane="bottomLeft" activeCell="G115" sqref="G115"/>
    </sheetView>
  </sheetViews>
  <sheetFormatPr defaultRowHeight="13.5" outlineLevelRow="2" x14ac:dyDescent="0.25"/>
  <cols>
    <col min="1" max="1" width="13" style="43" customWidth="1"/>
    <col min="2" max="2" width="9.85546875" style="1" bestFit="1" customWidth="1"/>
    <col min="3" max="3" width="8.5703125" style="1" customWidth="1"/>
    <col min="4" max="4" width="61" style="1" customWidth="1"/>
    <col min="5" max="5" width="7.5703125" style="1" bestFit="1" customWidth="1"/>
    <col min="6" max="6" width="9.5703125" style="1" bestFit="1" customWidth="1"/>
    <col min="7" max="7" width="14.85546875" style="1" bestFit="1" customWidth="1"/>
    <col min="8" max="8" width="16" style="1" bestFit="1" customWidth="1"/>
    <col min="9" max="9" width="13.7109375" style="1" bestFit="1" customWidth="1"/>
    <col min="10" max="10" width="14.85546875" style="1" bestFit="1" customWidth="1"/>
    <col min="11" max="11" width="14" style="1" customWidth="1"/>
    <col min="12" max="12" width="14.5703125" style="17" customWidth="1"/>
    <col min="13" max="13" width="18" style="1" bestFit="1" customWidth="1"/>
    <col min="14" max="14" width="7.5703125" style="1" customWidth="1"/>
    <col min="15" max="16384" width="9.140625" style="1"/>
  </cols>
  <sheetData>
    <row r="1" spans="1:15" ht="51.75" customHeight="1" thickBot="1" x14ac:dyDescent="0.3">
      <c r="A1" s="123"/>
      <c r="B1" s="124"/>
      <c r="C1" s="124"/>
      <c r="D1" s="120" t="s">
        <v>76</v>
      </c>
      <c r="E1" s="121"/>
      <c r="F1" s="121"/>
      <c r="G1" s="121"/>
      <c r="H1" s="121"/>
      <c r="I1" s="121"/>
      <c r="J1" s="121"/>
      <c r="K1" s="121"/>
      <c r="L1" s="121"/>
      <c r="M1" s="122"/>
    </row>
    <row r="2" spans="1:15" ht="3" customHeight="1" thickBot="1" x14ac:dyDescent="0.3">
      <c r="A2" s="125"/>
      <c r="B2" s="126"/>
      <c r="C2" s="126"/>
      <c r="D2" s="2"/>
      <c r="E2" s="2"/>
      <c r="F2" s="2"/>
      <c r="G2" s="2"/>
      <c r="H2" s="2"/>
      <c r="I2" s="2"/>
      <c r="J2" s="2"/>
      <c r="K2" s="2"/>
      <c r="L2" s="15"/>
      <c r="M2" s="3"/>
      <c r="N2" s="38"/>
    </row>
    <row r="3" spans="1:15" ht="43.5" customHeight="1" thickTop="1" thickBot="1" x14ac:dyDescent="0.3">
      <c r="A3" s="127"/>
      <c r="B3" s="128"/>
      <c r="C3" s="128"/>
      <c r="D3" s="129" t="s">
        <v>216</v>
      </c>
      <c r="E3" s="130"/>
      <c r="F3" s="130"/>
      <c r="G3" s="130"/>
      <c r="H3" s="130"/>
      <c r="I3" s="130"/>
      <c r="J3" s="130"/>
      <c r="K3" s="130"/>
      <c r="L3" s="130"/>
      <c r="M3" s="131"/>
      <c r="N3" s="38"/>
    </row>
    <row r="4" spans="1:15" ht="19.5" customHeight="1" thickTop="1" thickBot="1" x14ac:dyDescent="0.3">
      <c r="A4" s="137"/>
      <c r="B4" s="137"/>
      <c r="C4" s="137"/>
      <c r="D4" s="137"/>
      <c r="E4" s="137"/>
      <c r="F4" s="137"/>
      <c r="G4" s="137"/>
      <c r="H4" s="137"/>
      <c r="I4" s="137"/>
      <c r="K4" s="14" t="s">
        <v>16</v>
      </c>
      <c r="L4" s="136">
        <f>K100</f>
        <v>0</v>
      </c>
      <c r="M4" s="136"/>
      <c r="N4" s="94"/>
      <c r="O4" s="95"/>
    </row>
    <row r="5" spans="1:15" ht="13.5" customHeight="1" x14ac:dyDescent="0.25">
      <c r="A5" s="132" t="s">
        <v>15</v>
      </c>
      <c r="B5" s="132" t="s">
        <v>10</v>
      </c>
      <c r="C5" s="132" t="s">
        <v>0</v>
      </c>
      <c r="D5" s="132" t="s">
        <v>1</v>
      </c>
      <c r="E5" s="132" t="s">
        <v>2</v>
      </c>
      <c r="F5" s="138" t="s">
        <v>3</v>
      </c>
      <c r="G5" s="107" t="s">
        <v>6</v>
      </c>
      <c r="H5" s="108"/>
      <c r="I5" s="109" t="s">
        <v>8</v>
      </c>
      <c r="J5" s="110"/>
      <c r="K5" s="117" t="s">
        <v>18</v>
      </c>
      <c r="L5" s="117" t="s">
        <v>14</v>
      </c>
      <c r="M5" s="134" t="s">
        <v>13</v>
      </c>
      <c r="N5" s="38"/>
    </row>
    <row r="6" spans="1:15" ht="30" customHeight="1" thickBot="1" x14ac:dyDescent="0.3">
      <c r="A6" s="133"/>
      <c r="B6" s="133"/>
      <c r="C6" s="133"/>
      <c r="D6" s="133"/>
      <c r="E6" s="133"/>
      <c r="F6" s="139"/>
      <c r="G6" s="67" t="s">
        <v>7</v>
      </c>
      <c r="H6" s="4" t="s">
        <v>5</v>
      </c>
      <c r="I6" s="5" t="s">
        <v>7</v>
      </c>
      <c r="J6" s="68" t="s">
        <v>5</v>
      </c>
      <c r="K6" s="118"/>
      <c r="L6" s="118"/>
      <c r="M6" s="135"/>
      <c r="N6" s="38"/>
    </row>
    <row r="7" spans="1:15" ht="15.75" thickBot="1" x14ac:dyDescent="0.3">
      <c r="A7" s="100"/>
      <c r="B7" s="101"/>
      <c r="C7" s="102" t="s">
        <v>4</v>
      </c>
      <c r="D7" s="103" t="s">
        <v>77</v>
      </c>
      <c r="E7" s="104"/>
      <c r="F7" s="104"/>
      <c r="G7" s="22"/>
      <c r="H7" s="104"/>
      <c r="I7" s="104"/>
      <c r="J7" s="22"/>
      <c r="K7" s="104"/>
      <c r="L7" s="104"/>
      <c r="M7" s="105">
        <f>SUMIF(L9:L82,"&gt;0",M9:M82)</f>
        <v>0</v>
      </c>
      <c r="N7" s="38"/>
    </row>
    <row r="8" spans="1:15" ht="15.75" thickBot="1" x14ac:dyDescent="0.3">
      <c r="A8" s="113"/>
      <c r="B8" s="114"/>
      <c r="C8" s="65" t="s">
        <v>20</v>
      </c>
      <c r="D8" s="63" t="s">
        <v>136</v>
      </c>
      <c r="E8" s="64"/>
      <c r="F8" s="64"/>
      <c r="G8" s="64"/>
      <c r="H8" s="64"/>
      <c r="I8" s="64"/>
      <c r="J8" s="64"/>
      <c r="K8" s="64"/>
      <c r="L8" s="64"/>
      <c r="M8" s="66">
        <f>SUM(M9:M14)</f>
        <v>0</v>
      </c>
      <c r="N8" s="38"/>
    </row>
    <row r="9" spans="1:15" s="9" customFormat="1" ht="40.5" outlineLevel="1" x14ac:dyDescent="0.25">
      <c r="A9" s="44" t="s">
        <v>72</v>
      </c>
      <c r="B9" s="84">
        <v>101</v>
      </c>
      <c r="C9" s="56" t="s">
        <v>87</v>
      </c>
      <c r="D9" s="85" t="s">
        <v>71</v>
      </c>
      <c r="E9" s="96" t="s">
        <v>9</v>
      </c>
      <c r="F9" s="97">
        <v>2.25</v>
      </c>
      <c r="G9" s="59"/>
      <c r="H9" s="60">
        <f>F9*G9</f>
        <v>0</v>
      </c>
      <c r="I9" s="98"/>
      <c r="J9" s="61">
        <f t="shared" ref="J9:J14" si="0">I9*F9</f>
        <v>0</v>
      </c>
      <c r="K9" s="61">
        <f t="shared" ref="K9:K14" si="1">G9+I9</f>
        <v>0</v>
      </c>
      <c r="L9" s="62">
        <f t="shared" ref="L9:L14" si="2">(1+($G$101/100))*K9</f>
        <v>0</v>
      </c>
      <c r="M9" s="99">
        <f t="shared" ref="M9:M14" si="3">L9*F9</f>
        <v>0</v>
      </c>
      <c r="N9" s="39"/>
    </row>
    <row r="10" spans="1:15" s="9" customFormat="1" outlineLevel="1" x14ac:dyDescent="0.25">
      <c r="A10" s="42" t="s">
        <v>11</v>
      </c>
      <c r="B10" s="84">
        <v>98459</v>
      </c>
      <c r="C10" s="6" t="s">
        <v>88</v>
      </c>
      <c r="D10" s="85" t="s">
        <v>70</v>
      </c>
      <c r="E10" s="7" t="s">
        <v>9</v>
      </c>
      <c r="F10" s="54">
        <v>34</v>
      </c>
      <c r="G10" s="12"/>
      <c r="H10" s="8">
        <f>F10*G10</f>
        <v>0</v>
      </c>
      <c r="I10" s="18"/>
      <c r="J10" s="27">
        <f t="shared" si="0"/>
        <v>0</v>
      </c>
      <c r="K10" s="27">
        <f t="shared" si="1"/>
        <v>0</v>
      </c>
      <c r="L10" s="16">
        <f t="shared" si="2"/>
        <v>0</v>
      </c>
      <c r="M10" s="21">
        <f t="shared" si="3"/>
        <v>0</v>
      </c>
      <c r="N10" s="39"/>
    </row>
    <row r="11" spans="1:15" s="9" customFormat="1" outlineLevel="1" x14ac:dyDescent="0.25">
      <c r="A11" s="42" t="s">
        <v>29</v>
      </c>
      <c r="B11" s="84">
        <v>10776</v>
      </c>
      <c r="C11" s="6" t="s">
        <v>89</v>
      </c>
      <c r="D11" s="85" t="s">
        <v>59</v>
      </c>
      <c r="E11" s="7" t="s">
        <v>158</v>
      </c>
      <c r="F11" s="54">
        <v>3</v>
      </c>
      <c r="G11" s="12"/>
      <c r="H11" s="8">
        <f>F11*G11</f>
        <v>0</v>
      </c>
      <c r="I11" s="18"/>
      <c r="J11" s="27">
        <f t="shared" si="0"/>
        <v>0</v>
      </c>
      <c r="K11" s="27">
        <f t="shared" si="1"/>
        <v>0</v>
      </c>
      <c r="L11" s="16">
        <f t="shared" si="2"/>
        <v>0</v>
      </c>
      <c r="M11" s="21">
        <f t="shared" si="3"/>
        <v>0</v>
      </c>
      <c r="N11" s="39"/>
    </row>
    <row r="12" spans="1:15" s="9" customFormat="1" ht="27" outlineLevel="1" x14ac:dyDescent="0.25">
      <c r="A12" s="42" t="s">
        <v>11</v>
      </c>
      <c r="B12" s="86">
        <v>99059</v>
      </c>
      <c r="C12" s="6" t="s">
        <v>90</v>
      </c>
      <c r="D12" s="87" t="s">
        <v>61</v>
      </c>
      <c r="E12" s="7" t="s">
        <v>19</v>
      </c>
      <c r="F12" s="54">
        <v>134</v>
      </c>
      <c r="G12" s="12"/>
      <c r="H12" s="8">
        <f t="shared" ref="H12:H29" si="4">F12*G12</f>
        <v>0</v>
      </c>
      <c r="I12" s="18"/>
      <c r="J12" s="27">
        <f t="shared" si="0"/>
        <v>0</v>
      </c>
      <c r="K12" s="27">
        <f t="shared" si="1"/>
        <v>0</v>
      </c>
      <c r="L12" s="16">
        <f t="shared" si="2"/>
        <v>0</v>
      </c>
      <c r="M12" s="21">
        <f t="shared" si="3"/>
        <v>0</v>
      </c>
      <c r="N12" s="39"/>
    </row>
    <row r="13" spans="1:15" s="9" customFormat="1" ht="40.5" outlineLevel="1" x14ac:dyDescent="0.25">
      <c r="A13" s="42" t="s">
        <v>11</v>
      </c>
      <c r="B13" s="84">
        <v>98525</v>
      </c>
      <c r="C13" s="6" t="s">
        <v>174</v>
      </c>
      <c r="D13" s="85" t="s">
        <v>175</v>
      </c>
      <c r="E13" s="7" t="s">
        <v>9</v>
      </c>
      <c r="F13" s="54">
        <v>1368.29</v>
      </c>
      <c r="G13" s="12"/>
      <c r="H13" s="8">
        <f t="shared" ref="H13:H14" si="5">F13*G13</f>
        <v>0</v>
      </c>
      <c r="I13" s="18"/>
      <c r="J13" s="27">
        <f t="shared" si="0"/>
        <v>0</v>
      </c>
      <c r="K13" s="27">
        <f t="shared" si="1"/>
        <v>0</v>
      </c>
      <c r="L13" s="16">
        <f t="shared" si="2"/>
        <v>0</v>
      </c>
      <c r="M13" s="21">
        <f t="shared" si="3"/>
        <v>0</v>
      </c>
      <c r="N13" s="39"/>
    </row>
    <row r="14" spans="1:15" s="9" customFormat="1" ht="27.75" outlineLevel="1" thickBot="1" x14ac:dyDescent="0.3">
      <c r="A14" s="42" t="s">
        <v>11</v>
      </c>
      <c r="B14" s="84">
        <v>100576</v>
      </c>
      <c r="C14" s="6" t="s">
        <v>177</v>
      </c>
      <c r="D14" s="85" t="s">
        <v>176</v>
      </c>
      <c r="E14" s="7" t="s">
        <v>9</v>
      </c>
      <c r="F14" s="54">
        <v>1368.29</v>
      </c>
      <c r="G14" s="45"/>
      <c r="H14" s="8">
        <f t="shared" si="5"/>
        <v>0</v>
      </c>
      <c r="I14" s="93"/>
      <c r="J14" s="27">
        <f t="shared" si="0"/>
        <v>0</v>
      </c>
      <c r="K14" s="27">
        <f t="shared" si="1"/>
        <v>0</v>
      </c>
      <c r="L14" s="16">
        <f t="shared" si="2"/>
        <v>0</v>
      </c>
      <c r="M14" s="21">
        <f t="shared" si="3"/>
        <v>0</v>
      </c>
      <c r="N14" s="39"/>
    </row>
    <row r="15" spans="1:15" ht="15.75" thickBot="1" x14ac:dyDescent="0.3">
      <c r="A15" s="119"/>
      <c r="B15" s="114"/>
      <c r="C15" s="19" t="s">
        <v>78</v>
      </c>
      <c r="D15" s="28" t="s">
        <v>37</v>
      </c>
      <c r="E15" s="50"/>
      <c r="F15" s="22"/>
      <c r="G15" s="22"/>
      <c r="H15" s="22"/>
      <c r="I15" s="22"/>
      <c r="J15" s="22"/>
      <c r="K15" s="22"/>
      <c r="L15" s="22"/>
      <c r="M15" s="20">
        <f>SUM(M17:M27)+SUM(M29:M35)</f>
        <v>0</v>
      </c>
      <c r="N15" s="38"/>
    </row>
    <row r="16" spans="1:15" outlineLevel="1" x14ac:dyDescent="0.25">
      <c r="A16" s="115"/>
      <c r="B16" s="116"/>
      <c r="C16" s="29" t="s">
        <v>79</v>
      </c>
      <c r="D16" s="30" t="s">
        <v>68</v>
      </c>
      <c r="E16" s="31"/>
      <c r="F16" s="31"/>
      <c r="G16" s="31"/>
      <c r="H16" s="31"/>
      <c r="I16" s="31"/>
      <c r="J16" s="31"/>
      <c r="K16" s="31"/>
      <c r="L16" s="31"/>
      <c r="M16" s="32">
        <f>SUM(M17:M27)</f>
        <v>0</v>
      </c>
      <c r="N16" s="38"/>
    </row>
    <row r="17" spans="1:14" s="80" customFormat="1" ht="27" outlineLevel="2" x14ac:dyDescent="0.25">
      <c r="A17" s="42" t="s">
        <v>11</v>
      </c>
      <c r="B17" s="88">
        <v>96525</v>
      </c>
      <c r="C17" s="6" t="s">
        <v>91</v>
      </c>
      <c r="D17" s="10" t="s">
        <v>26</v>
      </c>
      <c r="E17" s="13" t="s">
        <v>12</v>
      </c>
      <c r="F17" s="25">
        <v>7.74</v>
      </c>
      <c r="G17" s="12"/>
      <c r="H17" s="8">
        <f t="shared" si="4"/>
        <v>0</v>
      </c>
      <c r="I17" s="23"/>
      <c r="J17" s="27">
        <f t="shared" ref="J17:J27" si="6">I17*F17</f>
        <v>0</v>
      </c>
      <c r="K17" s="27">
        <f t="shared" ref="K17:K27" si="7">G17+I17</f>
        <v>0</v>
      </c>
      <c r="L17" s="16">
        <f t="shared" ref="L17:L27" si="8">(1+($G$101/100))*K17</f>
        <v>0</v>
      </c>
      <c r="M17" s="21">
        <f t="shared" ref="M17:M27" si="9">L17*F17</f>
        <v>0</v>
      </c>
      <c r="N17" s="79"/>
    </row>
    <row r="18" spans="1:14" s="80" customFormat="1" ht="27" outlineLevel="2" x14ac:dyDescent="0.25">
      <c r="A18" s="42" t="s">
        <v>72</v>
      </c>
      <c r="B18" s="89">
        <v>201</v>
      </c>
      <c r="C18" s="6" t="s">
        <v>92</v>
      </c>
      <c r="D18" s="10" t="s">
        <v>42</v>
      </c>
      <c r="E18" s="13" t="s">
        <v>19</v>
      </c>
      <c r="F18" s="25">
        <v>34.200000000000003</v>
      </c>
      <c r="G18" s="12"/>
      <c r="H18" s="8">
        <f t="shared" si="4"/>
        <v>0</v>
      </c>
      <c r="I18" s="23"/>
      <c r="J18" s="27">
        <f t="shared" si="6"/>
        <v>0</v>
      </c>
      <c r="K18" s="27">
        <f t="shared" si="7"/>
        <v>0</v>
      </c>
      <c r="L18" s="16">
        <f t="shared" si="8"/>
        <v>0</v>
      </c>
      <c r="M18" s="21">
        <f t="shared" si="9"/>
        <v>0</v>
      </c>
      <c r="N18" s="79"/>
    </row>
    <row r="19" spans="1:14" s="80" customFormat="1" ht="27" outlineLevel="2" x14ac:dyDescent="0.25">
      <c r="A19" s="42" t="s">
        <v>11</v>
      </c>
      <c r="B19" s="88">
        <v>96545</v>
      </c>
      <c r="C19" s="6" t="s">
        <v>93</v>
      </c>
      <c r="D19" s="10" t="s">
        <v>43</v>
      </c>
      <c r="E19" s="13" t="s">
        <v>22</v>
      </c>
      <c r="F19" s="25">
        <v>73.659600000000012</v>
      </c>
      <c r="G19" s="12"/>
      <c r="H19" s="8">
        <f>F19*G19</f>
        <v>0</v>
      </c>
      <c r="I19" s="23"/>
      <c r="J19" s="27">
        <f t="shared" si="6"/>
        <v>0</v>
      </c>
      <c r="K19" s="27">
        <f t="shared" si="7"/>
        <v>0</v>
      </c>
      <c r="L19" s="16">
        <f t="shared" si="8"/>
        <v>0</v>
      </c>
      <c r="M19" s="21">
        <f t="shared" si="9"/>
        <v>0</v>
      </c>
      <c r="N19" s="79"/>
    </row>
    <row r="20" spans="1:14" s="80" customFormat="1" ht="27" outlineLevel="2" x14ac:dyDescent="0.25">
      <c r="A20" s="42" t="s">
        <v>11</v>
      </c>
      <c r="B20" s="88">
        <v>96543</v>
      </c>
      <c r="C20" s="6" t="s">
        <v>94</v>
      </c>
      <c r="D20" s="11" t="s">
        <v>53</v>
      </c>
      <c r="E20" s="13" t="s">
        <v>22</v>
      </c>
      <c r="F20" s="25">
        <v>22.342320000000001</v>
      </c>
      <c r="G20" s="12"/>
      <c r="H20" s="8">
        <f>F20*G20</f>
        <v>0</v>
      </c>
      <c r="I20" s="23"/>
      <c r="J20" s="27">
        <f t="shared" si="6"/>
        <v>0</v>
      </c>
      <c r="K20" s="27">
        <f t="shared" si="7"/>
        <v>0</v>
      </c>
      <c r="L20" s="16">
        <f t="shared" si="8"/>
        <v>0</v>
      </c>
      <c r="M20" s="21">
        <f t="shared" si="9"/>
        <v>0</v>
      </c>
      <c r="N20" s="79"/>
    </row>
    <row r="21" spans="1:14" s="80" customFormat="1" ht="27" outlineLevel="2" x14ac:dyDescent="0.25">
      <c r="A21" s="42" t="s">
        <v>11</v>
      </c>
      <c r="B21" s="88">
        <v>96545</v>
      </c>
      <c r="C21" s="6" t="s">
        <v>95</v>
      </c>
      <c r="D21" s="10" t="s">
        <v>24</v>
      </c>
      <c r="E21" s="13" t="s">
        <v>22</v>
      </c>
      <c r="F21" s="25">
        <v>102.8896</v>
      </c>
      <c r="G21" s="12"/>
      <c r="H21" s="8">
        <f t="shared" si="4"/>
        <v>0</v>
      </c>
      <c r="I21" s="23"/>
      <c r="J21" s="27">
        <f t="shared" si="6"/>
        <v>0</v>
      </c>
      <c r="K21" s="27">
        <f t="shared" si="7"/>
        <v>0</v>
      </c>
      <c r="L21" s="16">
        <f t="shared" si="8"/>
        <v>0</v>
      </c>
      <c r="M21" s="21">
        <f t="shared" si="9"/>
        <v>0</v>
      </c>
      <c r="N21" s="79"/>
    </row>
    <row r="22" spans="1:14" s="80" customFormat="1" ht="27" outlineLevel="2" x14ac:dyDescent="0.25">
      <c r="A22" s="42" t="s">
        <v>11</v>
      </c>
      <c r="B22" s="88">
        <v>96546</v>
      </c>
      <c r="C22" s="6" t="s">
        <v>96</v>
      </c>
      <c r="D22" s="10" t="s">
        <v>25</v>
      </c>
      <c r="E22" s="13" t="s">
        <v>22</v>
      </c>
      <c r="F22" s="25">
        <v>160.32128</v>
      </c>
      <c r="G22" s="12"/>
      <c r="H22" s="8">
        <f>F22*G22</f>
        <v>0</v>
      </c>
      <c r="I22" s="23"/>
      <c r="J22" s="27">
        <f t="shared" si="6"/>
        <v>0</v>
      </c>
      <c r="K22" s="27">
        <f t="shared" si="7"/>
        <v>0</v>
      </c>
      <c r="L22" s="16">
        <f t="shared" si="8"/>
        <v>0</v>
      </c>
      <c r="M22" s="21">
        <f t="shared" si="9"/>
        <v>0</v>
      </c>
      <c r="N22" s="79"/>
    </row>
    <row r="23" spans="1:14" s="80" customFormat="1" ht="27" outlineLevel="2" x14ac:dyDescent="0.25">
      <c r="A23" s="42" t="s">
        <v>11</v>
      </c>
      <c r="B23" s="88">
        <v>96543</v>
      </c>
      <c r="C23" s="6" t="s">
        <v>97</v>
      </c>
      <c r="D23" s="11" t="s">
        <v>23</v>
      </c>
      <c r="E23" s="13" t="s">
        <v>22</v>
      </c>
      <c r="F23" s="25">
        <v>120.86844000000001</v>
      </c>
      <c r="G23" s="12"/>
      <c r="H23" s="8">
        <f t="shared" si="4"/>
        <v>0</v>
      </c>
      <c r="I23" s="23"/>
      <c r="J23" s="27">
        <f t="shared" si="6"/>
        <v>0</v>
      </c>
      <c r="K23" s="27">
        <f t="shared" si="7"/>
        <v>0</v>
      </c>
      <c r="L23" s="16">
        <f t="shared" si="8"/>
        <v>0</v>
      </c>
      <c r="M23" s="21">
        <f t="shared" si="9"/>
        <v>0</v>
      </c>
      <c r="N23" s="79"/>
    </row>
    <row r="24" spans="1:14" s="80" customFormat="1" ht="27" outlineLevel="2" x14ac:dyDescent="0.25">
      <c r="A24" s="42" t="s">
        <v>11</v>
      </c>
      <c r="B24" s="88">
        <v>96536</v>
      </c>
      <c r="C24" s="6" t="s">
        <v>98</v>
      </c>
      <c r="D24" s="11" t="s">
        <v>27</v>
      </c>
      <c r="E24" s="13" t="s">
        <v>9</v>
      </c>
      <c r="F24" s="25">
        <v>103.2</v>
      </c>
      <c r="G24" s="12"/>
      <c r="H24" s="8">
        <f>F24*G24</f>
        <v>0</v>
      </c>
      <c r="I24" s="23"/>
      <c r="J24" s="27">
        <f t="shared" si="6"/>
        <v>0</v>
      </c>
      <c r="K24" s="27">
        <f t="shared" si="7"/>
        <v>0</v>
      </c>
      <c r="L24" s="16">
        <f t="shared" si="8"/>
        <v>0</v>
      </c>
      <c r="M24" s="21">
        <f t="shared" si="9"/>
        <v>0</v>
      </c>
      <c r="N24" s="79"/>
    </row>
    <row r="25" spans="1:14" s="80" customFormat="1" ht="27" outlineLevel="2" x14ac:dyDescent="0.25">
      <c r="A25" s="42" t="s">
        <v>11</v>
      </c>
      <c r="B25" s="88">
        <v>96557</v>
      </c>
      <c r="C25" s="6" t="s">
        <v>99</v>
      </c>
      <c r="D25" s="11" t="s">
        <v>62</v>
      </c>
      <c r="E25" s="13" t="s">
        <v>12</v>
      </c>
      <c r="F25" s="25">
        <v>1.6779375000000003</v>
      </c>
      <c r="G25" s="12"/>
      <c r="H25" s="8">
        <f>F25*G25</f>
        <v>0</v>
      </c>
      <c r="I25" s="23"/>
      <c r="J25" s="27">
        <f t="shared" si="6"/>
        <v>0</v>
      </c>
      <c r="K25" s="27">
        <f t="shared" si="7"/>
        <v>0</v>
      </c>
      <c r="L25" s="16">
        <f t="shared" si="8"/>
        <v>0</v>
      </c>
      <c r="M25" s="21">
        <f t="shared" si="9"/>
        <v>0</v>
      </c>
      <c r="N25" s="79"/>
    </row>
    <row r="26" spans="1:14" s="80" customFormat="1" ht="37.5" customHeight="1" outlineLevel="2" x14ac:dyDescent="0.25">
      <c r="A26" s="42" t="s">
        <v>11</v>
      </c>
      <c r="B26" s="88">
        <v>96557</v>
      </c>
      <c r="C26" s="6" t="s">
        <v>100</v>
      </c>
      <c r="D26" s="11" t="s">
        <v>63</v>
      </c>
      <c r="E26" s="13" t="s">
        <v>12</v>
      </c>
      <c r="F26" s="24">
        <v>7.74</v>
      </c>
      <c r="G26" s="12"/>
      <c r="H26" s="8">
        <f t="shared" si="4"/>
        <v>0</v>
      </c>
      <c r="I26" s="23"/>
      <c r="J26" s="27">
        <f t="shared" si="6"/>
        <v>0</v>
      </c>
      <c r="K26" s="27">
        <f t="shared" si="7"/>
        <v>0</v>
      </c>
      <c r="L26" s="16">
        <f t="shared" si="8"/>
        <v>0</v>
      </c>
      <c r="M26" s="21">
        <f t="shared" si="9"/>
        <v>0</v>
      </c>
      <c r="N26" s="79"/>
    </row>
    <row r="27" spans="1:14" s="80" customFormat="1" ht="27.75" outlineLevel="2" thickBot="1" x14ac:dyDescent="0.3">
      <c r="A27" s="42" t="s">
        <v>72</v>
      </c>
      <c r="B27" s="88">
        <v>121</v>
      </c>
      <c r="C27" s="6" t="s">
        <v>101</v>
      </c>
      <c r="D27" s="11" t="s">
        <v>52</v>
      </c>
      <c r="E27" s="13" t="s">
        <v>9</v>
      </c>
      <c r="F27" s="25">
        <v>95.46</v>
      </c>
      <c r="G27" s="12"/>
      <c r="H27" s="8">
        <f>F27*G27</f>
        <v>0</v>
      </c>
      <c r="I27" s="23"/>
      <c r="J27" s="27">
        <f t="shared" si="6"/>
        <v>0</v>
      </c>
      <c r="K27" s="27">
        <f t="shared" si="7"/>
        <v>0</v>
      </c>
      <c r="L27" s="16">
        <f t="shared" si="8"/>
        <v>0</v>
      </c>
      <c r="M27" s="21">
        <f t="shared" si="9"/>
        <v>0</v>
      </c>
      <c r="N27" s="79"/>
    </row>
    <row r="28" spans="1:14" outlineLevel="1" x14ac:dyDescent="0.25">
      <c r="A28" s="115"/>
      <c r="B28" s="116"/>
      <c r="C28" s="29" t="s">
        <v>80</v>
      </c>
      <c r="D28" s="30" t="s">
        <v>137</v>
      </c>
      <c r="E28" s="31"/>
      <c r="F28" s="31"/>
      <c r="G28" s="31"/>
      <c r="H28" s="31"/>
      <c r="I28" s="31"/>
      <c r="J28" s="31"/>
      <c r="K28" s="31"/>
      <c r="L28" s="31"/>
      <c r="M28" s="32">
        <f>SUM(M29:M35)</f>
        <v>0</v>
      </c>
      <c r="N28" s="38"/>
    </row>
    <row r="29" spans="1:14" s="80" customFormat="1" ht="54" outlineLevel="2" x14ac:dyDescent="0.25">
      <c r="A29" s="42" t="s">
        <v>11</v>
      </c>
      <c r="B29" s="90">
        <v>87504</v>
      </c>
      <c r="C29" s="6" t="s">
        <v>102</v>
      </c>
      <c r="D29" s="33" t="s">
        <v>54</v>
      </c>
      <c r="E29" s="13" t="s">
        <v>9</v>
      </c>
      <c r="F29" s="24">
        <v>48</v>
      </c>
      <c r="G29" s="12"/>
      <c r="H29" s="8">
        <f t="shared" si="4"/>
        <v>0</v>
      </c>
      <c r="I29" s="23"/>
      <c r="J29" s="27">
        <f>I29*F29</f>
        <v>0</v>
      </c>
      <c r="K29" s="27">
        <f>G29+I29</f>
        <v>0</v>
      </c>
      <c r="L29" s="16">
        <f t="shared" ref="L29:L35" si="10">(1+($G$101/100))*K29</f>
        <v>0</v>
      </c>
      <c r="M29" s="21">
        <f>L29*F29</f>
        <v>0</v>
      </c>
      <c r="N29" s="79"/>
    </row>
    <row r="30" spans="1:14" s="80" customFormat="1" ht="67.5" outlineLevel="2" x14ac:dyDescent="0.25">
      <c r="A30" s="42" t="s">
        <v>11</v>
      </c>
      <c r="B30" s="88">
        <v>92439</v>
      </c>
      <c r="C30" s="6" t="s">
        <v>103</v>
      </c>
      <c r="D30" s="11" t="s">
        <v>163</v>
      </c>
      <c r="E30" s="13" t="s">
        <v>9</v>
      </c>
      <c r="F30" s="24">
        <v>7.2000000000000028</v>
      </c>
      <c r="G30" s="12"/>
      <c r="H30" s="8">
        <f t="shared" ref="H30:H31" si="11">F30*G30</f>
        <v>0</v>
      </c>
      <c r="I30" s="23"/>
      <c r="J30" s="27">
        <f t="shared" ref="J30:J31" si="12">I30*F30</f>
        <v>0</v>
      </c>
      <c r="K30" s="27">
        <f t="shared" ref="K30:K31" si="13">G30+I30</f>
        <v>0</v>
      </c>
      <c r="L30" s="16">
        <f t="shared" si="10"/>
        <v>0</v>
      </c>
      <c r="M30" s="21">
        <f t="shared" ref="M30:M31" si="14">L30*F30</f>
        <v>0</v>
      </c>
      <c r="N30" s="79"/>
    </row>
    <row r="31" spans="1:14" s="80" customFormat="1" ht="67.5" outlineLevel="2" x14ac:dyDescent="0.25">
      <c r="A31" s="42" t="s">
        <v>11</v>
      </c>
      <c r="B31" s="88">
        <v>92718</v>
      </c>
      <c r="C31" s="6" t="s">
        <v>104</v>
      </c>
      <c r="D31" s="11" t="s">
        <v>162</v>
      </c>
      <c r="E31" s="13" t="s">
        <v>12</v>
      </c>
      <c r="F31" s="24">
        <v>0.54000000000000015</v>
      </c>
      <c r="G31" s="12"/>
      <c r="H31" s="8">
        <f t="shared" si="11"/>
        <v>0</v>
      </c>
      <c r="I31" s="23"/>
      <c r="J31" s="27">
        <f t="shared" si="12"/>
        <v>0</v>
      </c>
      <c r="K31" s="27">
        <f t="shared" si="13"/>
        <v>0</v>
      </c>
      <c r="L31" s="16">
        <f t="shared" si="10"/>
        <v>0</v>
      </c>
      <c r="M31" s="21">
        <f t="shared" si="14"/>
        <v>0</v>
      </c>
      <c r="N31" s="79"/>
    </row>
    <row r="32" spans="1:14" s="80" customFormat="1" ht="40.5" outlineLevel="2" x14ac:dyDescent="0.25">
      <c r="A32" s="42" t="s">
        <v>11</v>
      </c>
      <c r="B32" s="90">
        <v>87894</v>
      </c>
      <c r="C32" s="6" t="s">
        <v>105</v>
      </c>
      <c r="D32" s="34" t="s">
        <v>39</v>
      </c>
      <c r="E32" s="13" t="s">
        <v>9</v>
      </c>
      <c r="F32" s="24">
        <v>122.55</v>
      </c>
      <c r="G32" s="12"/>
      <c r="H32" s="8">
        <f>F32*G32</f>
        <v>0</v>
      </c>
      <c r="I32" s="23"/>
      <c r="J32" s="27">
        <f>I32*F32</f>
        <v>0</v>
      </c>
      <c r="K32" s="27">
        <f>G32+I32</f>
        <v>0</v>
      </c>
      <c r="L32" s="16">
        <f t="shared" si="10"/>
        <v>0</v>
      </c>
      <c r="M32" s="21">
        <f>L32*F32</f>
        <v>0</v>
      </c>
      <c r="N32" s="79"/>
    </row>
    <row r="33" spans="1:14" s="80" customFormat="1" ht="40.5" outlineLevel="2" x14ac:dyDescent="0.25">
      <c r="A33" s="42" t="s">
        <v>11</v>
      </c>
      <c r="B33" s="88">
        <v>87794</v>
      </c>
      <c r="C33" s="6" t="s">
        <v>159</v>
      </c>
      <c r="D33" s="11" t="s">
        <v>38</v>
      </c>
      <c r="E33" s="13" t="s">
        <v>9</v>
      </c>
      <c r="F33" s="24">
        <v>122.55</v>
      </c>
      <c r="G33" s="12"/>
      <c r="H33" s="8">
        <f>F33*G33</f>
        <v>0</v>
      </c>
      <c r="I33" s="23"/>
      <c r="J33" s="27">
        <f>I33*F33</f>
        <v>0</v>
      </c>
      <c r="K33" s="27">
        <f>G33+I33</f>
        <v>0</v>
      </c>
      <c r="L33" s="16">
        <f t="shared" si="10"/>
        <v>0</v>
      </c>
      <c r="M33" s="21">
        <f>L33*F33</f>
        <v>0</v>
      </c>
      <c r="N33" s="79"/>
    </row>
    <row r="34" spans="1:14" s="80" customFormat="1" ht="27" x14ac:dyDescent="0.25">
      <c r="A34" s="42" t="s">
        <v>11</v>
      </c>
      <c r="B34" s="88">
        <v>88485</v>
      </c>
      <c r="C34" s="6" t="s">
        <v>160</v>
      </c>
      <c r="D34" s="11" t="s">
        <v>172</v>
      </c>
      <c r="E34" s="13" t="s">
        <v>9</v>
      </c>
      <c r="F34" s="24">
        <v>122.55</v>
      </c>
      <c r="G34" s="12"/>
      <c r="H34" s="76">
        <f>F34*G34</f>
        <v>0</v>
      </c>
      <c r="I34" s="77"/>
      <c r="J34" s="27">
        <f>I34*F34</f>
        <v>0</v>
      </c>
      <c r="K34" s="27">
        <f t="shared" ref="K34" si="15">G34+I34</f>
        <v>0</v>
      </c>
      <c r="L34" s="16">
        <f t="shared" si="10"/>
        <v>0</v>
      </c>
      <c r="M34" s="21">
        <f t="shared" ref="M34" si="16">L34*F34</f>
        <v>0</v>
      </c>
    </row>
    <row r="35" spans="1:14" s="80" customFormat="1" ht="27.75" outlineLevel="2" thickBot="1" x14ac:dyDescent="0.3">
      <c r="A35" s="42" t="s">
        <v>11</v>
      </c>
      <c r="B35" s="88">
        <v>88489</v>
      </c>
      <c r="C35" s="6" t="s">
        <v>161</v>
      </c>
      <c r="D35" s="11" t="s">
        <v>64</v>
      </c>
      <c r="E35" s="13" t="s">
        <v>9</v>
      </c>
      <c r="F35" s="24">
        <v>122.55</v>
      </c>
      <c r="G35" s="12"/>
      <c r="H35" s="8">
        <f>F35*G35</f>
        <v>0</v>
      </c>
      <c r="I35" s="23"/>
      <c r="J35" s="27">
        <f>I35*F35</f>
        <v>0</v>
      </c>
      <c r="K35" s="27">
        <f>G35+I35</f>
        <v>0</v>
      </c>
      <c r="L35" s="16">
        <f t="shared" si="10"/>
        <v>0</v>
      </c>
      <c r="M35" s="21">
        <f>L35*F35</f>
        <v>0</v>
      </c>
      <c r="N35" s="79"/>
    </row>
    <row r="36" spans="1:14" ht="15" x14ac:dyDescent="0.25">
      <c r="A36" s="111"/>
      <c r="B36" s="112"/>
      <c r="C36" s="19" t="s">
        <v>81</v>
      </c>
      <c r="D36" s="28" t="s">
        <v>135</v>
      </c>
      <c r="E36" s="22"/>
      <c r="F36" s="22"/>
      <c r="G36" s="22"/>
      <c r="H36" s="22"/>
      <c r="I36" s="22"/>
      <c r="J36" s="22"/>
      <c r="K36" s="22"/>
      <c r="L36" s="22"/>
      <c r="M36" s="20">
        <f>SUM(M37:M43)</f>
        <v>0</v>
      </c>
      <c r="N36" s="38"/>
    </row>
    <row r="37" spans="1:14" s="80" customFormat="1" ht="27" outlineLevel="1" x14ac:dyDescent="0.25">
      <c r="A37" s="42" t="s">
        <v>11</v>
      </c>
      <c r="B37" s="88">
        <v>93358</v>
      </c>
      <c r="C37" s="6" t="s">
        <v>106</v>
      </c>
      <c r="D37" s="10" t="s">
        <v>65</v>
      </c>
      <c r="E37" s="13" t="s">
        <v>12</v>
      </c>
      <c r="F37" s="24">
        <v>27.555</v>
      </c>
      <c r="G37" s="12"/>
      <c r="H37" s="8">
        <f t="shared" ref="H37:H43" si="17">F37*G37</f>
        <v>0</v>
      </c>
      <c r="I37" s="23"/>
      <c r="J37" s="27">
        <f t="shared" ref="J37:J43" si="18">I37*F37</f>
        <v>0</v>
      </c>
      <c r="K37" s="27">
        <f t="shared" ref="K37:K48" si="19">G37+I37</f>
        <v>0</v>
      </c>
      <c r="L37" s="16">
        <f t="shared" ref="L37:L43" si="20">(1+($G$101/100))*K37</f>
        <v>0</v>
      </c>
      <c r="M37" s="21">
        <f t="shared" ref="M37:M43" si="21">L37*F37</f>
        <v>0</v>
      </c>
      <c r="N37" s="79"/>
    </row>
    <row r="38" spans="1:14" s="80" customFormat="1" outlineLevel="1" x14ac:dyDescent="0.25">
      <c r="A38" s="42" t="s">
        <v>72</v>
      </c>
      <c r="B38" s="89">
        <v>301</v>
      </c>
      <c r="C38" s="6" t="s">
        <v>107</v>
      </c>
      <c r="D38" s="11" t="s">
        <v>28</v>
      </c>
      <c r="E38" s="13" t="s">
        <v>9</v>
      </c>
      <c r="F38" s="24">
        <v>283.89999999999998</v>
      </c>
      <c r="G38" s="12"/>
      <c r="H38" s="8">
        <f t="shared" si="17"/>
        <v>0</v>
      </c>
      <c r="I38" s="23"/>
      <c r="J38" s="27">
        <f t="shared" si="18"/>
        <v>0</v>
      </c>
      <c r="K38" s="27">
        <f t="shared" si="19"/>
        <v>0</v>
      </c>
      <c r="L38" s="16">
        <f t="shared" si="20"/>
        <v>0</v>
      </c>
      <c r="M38" s="21">
        <f t="shared" si="21"/>
        <v>0</v>
      </c>
      <c r="N38" s="79"/>
    </row>
    <row r="39" spans="1:14" s="80" customFormat="1" ht="40.5" outlineLevel="1" x14ac:dyDescent="0.25">
      <c r="A39" s="42" t="s">
        <v>29</v>
      </c>
      <c r="B39" s="88">
        <v>38052</v>
      </c>
      <c r="C39" s="6" t="s">
        <v>108</v>
      </c>
      <c r="D39" s="11" t="s">
        <v>31</v>
      </c>
      <c r="E39" s="13" t="s">
        <v>19</v>
      </c>
      <c r="F39" s="24">
        <v>125</v>
      </c>
      <c r="G39" s="12"/>
      <c r="H39" s="8">
        <f t="shared" si="17"/>
        <v>0</v>
      </c>
      <c r="I39" s="23"/>
      <c r="J39" s="27">
        <f t="shared" si="18"/>
        <v>0</v>
      </c>
      <c r="K39" s="27">
        <f t="shared" si="19"/>
        <v>0</v>
      </c>
      <c r="L39" s="16">
        <f t="shared" si="20"/>
        <v>0</v>
      </c>
      <c r="M39" s="21">
        <f t="shared" si="21"/>
        <v>0</v>
      </c>
      <c r="N39" s="79"/>
    </row>
    <row r="40" spans="1:14" s="80" customFormat="1" ht="40.5" outlineLevel="1" x14ac:dyDescent="0.25">
      <c r="A40" s="42" t="s">
        <v>29</v>
      </c>
      <c r="B40" s="88">
        <v>38053</v>
      </c>
      <c r="C40" s="6" t="s">
        <v>109</v>
      </c>
      <c r="D40" s="11" t="s">
        <v>30</v>
      </c>
      <c r="E40" s="13" t="s">
        <v>19</v>
      </c>
      <c r="F40" s="24">
        <v>42</v>
      </c>
      <c r="G40" s="12"/>
      <c r="H40" s="8">
        <f t="shared" si="17"/>
        <v>0</v>
      </c>
      <c r="I40" s="23"/>
      <c r="J40" s="27">
        <f t="shared" si="18"/>
        <v>0</v>
      </c>
      <c r="K40" s="27">
        <f t="shared" si="19"/>
        <v>0</v>
      </c>
      <c r="L40" s="16">
        <f t="shared" si="20"/>
        <v>0</v>
      </c>
      <c r="M40" s="21">
        <f t="shared" si="21"/>
        <v>0</v>
      </c>
      <c r="N40" s="79"/>
    </row>
    <row r="41" spans="1:14" s="80" customFormat="1" ht="27" outlineLevel="1" x14ac:dyDescent="0.25">
      <c r="A41" s="42" t="s">
        <v>29</v>
      </c>
      <c r="B41" s="88">
        <v>20138</v>
      </c>
      <c r="C41" s="6" t="s">
        <v>110</v>
      </c>
      <c r="D41" s="11" t="s">
        <v>66</v>
      </c>
      <c r="E41" s="13" t="s">
        <v>2</v>
      </c>
      <c r="F41" s="24">
        <v>10</v>
      </c>
      <c r="G41" s="12"/>
      <c r="H41" s="8">
        <f t="shared" si="17"/>
        <v>0</v>
      </c>
      <c r="I41" s="23"/>
      <c r="J41" s="27">
        <f t="shared" si="18"/>
        <v>0</v>
      </c>
      <c r="K41" s="27">
        <f>G41+I41</f>
        <v>0</v>
      </c>
      <c r="L41" s="16">
        <f t="shared" si="20"/>
        <v>0</v>
      </c>
      <c r="M41" s="21">
        <f t="shared" si="21"/>
        <v>0</v>
      </c>
      <c r="N41" s="79"/>
    </row>
    <row r="42" spans="1:14" s="80" customFormat="1" ht="27" outlineLevel="1" x14ac:dyDescent="0.25">
      <c r="A42" s="42" t="s">
        <v>72</v>
      </c>
      <c r="B42" s="89">
        <v>302</v>
      </c>
      <c r="C42" s="6" t="s">
        <v>111</v>
      </c>
      <c r="D42" s="11" t="s">
        <v>32</v>
      </c>
      <c r="E42" s="13" t="s">
        <v>12</v>
      </c>
      <c r="F42" s="24">
        <v>27.555</v>
      </c>
      <c r="G42" s="12"/>
      <c r="H42" s="8">
        <f t="shared" si="17"/>
        <v>0</v>
      </c>
      <c r="I42" s="23"/>
      <c r="J42" s="27">
        <f t="shared" si="18"/>
        <v>0</v>
      </c>
      <c r="K42" s="27">
        <f t="shared" si="19"/>
        <v>0</v>
      </c>
      <c r="L42" s="16">
        <f t="shared" si="20"/>
        <v>0</v>
      </c>
      <c r="M42" s="21">
        <f t="shared" si="21"/>
        <v>0</v>
      </c>
      <c r="N42" s="79"/>
    </row>
    <row r="43" spans="1:14" s="80" customFormat="1" ht="41.25" outlineLevel="1" thickBot="1" x14ac:dyDescent="0.3">
      <c r="A43" s="42" t="s">
        <v>11</v>
      </c>
      <c r="B43" s="88">
        <v>97897</v>
      </c>
      <c r="C43" s="6" t="s">
        <v>112</v>
      </c>
      <c r="D43" s="11" t="s">
        <v>67</v>
      </c>
      <c r="E43" s="13" t="s">
        <v>2</v>
      </c>
      <c r="F43" s="24">
        <v>1</v>
      </c>
      <c r="G43" s="12"/>
      <c r="H43" s="8">
        <f t="shared" si="17"/>
        <v>0</v>
      </c>
      <c r="I43" s="23"/>
      <c r="J43" s="27">
        <f t="shared" si="18"/>
        <v>0</v>
      </c>
      <c r="K43" s="27">
        <f>G43+I43</f>
        <v>0</v>
      </c>
      <c r="L43" s="16">
        <f t="shared" si="20"/>
        <v>0</v>
      </c>
      <c r="M43" s="21">
        <f t="shared" si="21"/>
        <v>0</v>
      </c>
      <c r="N43" s="79"/>
    </row>
    <row r="44" spans="1:14" ht="15" x14ac:dyDescent="0.25">
      <c r="A44" s="111"/>
      <c r="B44" s="112"/>
      <c r="C44" s="19" t="s">
        <v>82</v>
      </c>
      <c r="D44" s="28" t="s">
        <v>138</v>
      </c>
      <c r="E44" s="22"/>
      <c r="F44" s="22"/>
      <c r="G44" s="22"/>
      <c r="H44" s="22"/>
      <c r="I44" s="22"/>
      <c r="J44" s="22"/>
      <c r="K44" s="22"/>
      <c r="L44" s="22"/>
      <c r="M44" s="20">
        <f>SUM(M45:M48)</f>
        <v>0</v>
      </c>
      <c r="N44" s="38"/>
    </row>
    <row r="45" spans="1:14" ht="54" outlineLevel="1" x14ac:dyDescent="0.25">
      <c r="A45" s="42" t="s">
        <v>72</v>
      </c>
      <c r="B45" s="89">
        <v>401</v>
      </c>
      <c r="C45" s="6" t="s">
        <v>113</v>
      </c>
      <c r="D45" s="11" t="s">
        <v>35</v>
      </c>
      <c r="E45" s="13" t="s">
        <v>12</v>
      </c>
      <c r="F45" s="24">
        <v>55.44</v>
      </c>
      <c r="G45" s="12"/>
      <c r="H45" s="8">
        <f>F45*G45</f>
        <v>0</v>
      </c>
      <c r="I45" s="23"/>
      <c r="J45" s="27">
        <f>I45*F45</f>
        <v>0</v>
      </c>
      <c r="K45" s="27">
        <f t="shared" si="19"/>
        <v>0</v>
      </c>
      <c r="L45" s="16">
        <f>(1+($G$101/100))*K45</f>
        <v>0</v>
      </c>
      <c r="M45" s="21">
        <f>L45*F45</f>
        <v>0</v>
      </c>
      <c r="N45" s="38"/>
    </row>
    <row r="46" spans="1:14" ht="54" outlineLevel="1" x14ac:dyDescent="0.25">
      <c r="A46" s="42" t="s">
        <v>72</v>
      </c>
      <c r="B46" s="89">
        <v>402</v>
      </c>
      <c r="C46" s="6" t="s">
        <v>114</v>
      </c>
      <c r="D46" s="11" t="s">
        <v>33</v>
      </c>
      <c r="E46" s="13" t="s">
        <v>12</v>
      </c>
      <c r="F46" s="24">
        <v>36.96</v>
      </c>
      <c r="G46" s="12"/>
      <c r="H46" s="8">
        <f>F46*G46</f>
        <v>0</v>
      </c>
      <c r="I46" s="23"/>
      <c r="J46" s="27">
        <f>I46*F46</f>
        <v>0</v>
      </c>
      <c r="K46" s="27">
        <f t="shared" si="19"/>
        <v>0</v>
      </c>
      <c r="L46" s="16">
        <f>(1+($G$101/100))*K46</f>
        <v>0</v>
      </c>
      <c r="M46" s="21">
        <f>L46*F46</f>
        <v>0</v>
      </c>
      <c r="N46" s="38"/>
    </row>
    <row r="47" spans="1:14" ht="54" outlineLevel="1" x14ac:dyDescent="0.25">
      <c r="A47" s="42" t="s">
        <v>72</v>
      </c>
      <c r="B47" s="89">
        <v>403</v>
      </c>
      <c r="C47" s="6" t="s">
        <v>115</v>
      </c>
      <c r="D47" s="11" t="s">
        <v>34</v>
      </c>
      <c r="E47" s="13" t="s">
        <v>12</v>
      </c>
      <c r="F47" s="24">
        <v>27.72</v>
      </c>
      <c r="G47" s="12"/>
      <c r="H47" s="8">
        <f>F47*G47</f>
        <v>0</v>
      </c>
      <c r="I47" s="23"/>
      <c r="J47" s="27">
        <f>I47*F47</f>
        <v>0</v>
      </c>
      <c r="K47" s="27">
        <f t="shared" si="19"/>
        <v>0</v>
      </c>
      <c r="L47" s="16">
        <f>(1+($G$101/100))*K47</f>
        <v>0</v>
      </c>
      <c r="M47" s="21">
        <f>L47*F47</f>
        <v>0</v>
      </c>
      <c r="N47" s="38"/>
    </row>
    <row r="48" spans="1:14" ht="54.75" outlineLevel="1" thickBot="1" x14ac:dyDescent="0.3">
      <c r="A48" s="42" t="s">
        <v>72</v>
      </c>
      <c r="B48" s="89">
        <v>404</v>
      </c>
      <c r="C48" s="6" t="s">
        <v>116</v>
      </c>
      <c r="D48" s="11" t="s">
        <v>36</v>
      </c>
      <c r="E48" s="13" t="s">
        <v>12</v>
      </c>
      <c r="F48" s="24">
        <v>27.72</v>
      </c>
      <c r="G48" s="12"/>
      <c r="H48" s="8">
        <f>F48*G48</f>
        <v>0</v>
      </c>
      <c r="I48" s="23"/>
      <c r="J48" s="27">
        <f>I48*F48</f>
        <v>0</v>
      </c>
      <c r="K48" s="27">
        <f t="shared" si="19"/>
        <v>0</v>
      </c>
      <c r="L48" s="16">
        <f>(1+($G$101/100))*K48</f>
        <v>0</v>
      </c>
      <c r="M48" s="21">
        <f>L48*F48</f>
        <v>0</v>
      </c>
      <c r="N48" s="38"/>
    </row>
    <row r="49" spans="1:14" ht="15" x14ac:dyDescent="0.25">
      <c r="A49" s="111"/>
      <c r="B49" s="112"/>
      <c r="C49" s="19" t="s">
        <v>83</v>
      </c>
      <c r="D49" s="28" t="s">
        <v>139</v>
      </c>
      <c r="E49" s="22"/>
      <c r="F49" s="22"/>
      <c r="G49" s="22"/>
      <c r="H49" s="22"/>
      <c r="I49" s="22"/>
      <c r="J49" s="22"/>
      <c r="K49" s="22"/>
      <c r="L49" s="22"/>
      <c r="M49" s="20">
        <f>SUM(M50:M72)</f>
        <v>0</v>
      </c>
      <c r="N49" s="38"/>
    </row>
    <row r="50" spans="1:14" s="80" customFormat="1" ht="40.5" outlineLevel="1" x14ac:dyDescent="0.25">
      <c r="A50" s="42" t="s">
        <v>11</v>
      </c>
      <c r="B50" s="88">
        <v>100599</v>
      </c>
      <c r="C50" s="6" t="s">
        <v>117</v>
      </c>
      <c r="D50" s="11" t="s">
        <v>47</v>
      </c>
      <c r="E50" s="13" t="s">
        <v>2</v>
      </c>
      <c r="F50" s="24">
        <v>6</v>
      </c>
      <c r="G50" s="12"/>
      <c r="H50" s="8">
        <f>F50*G50</f>
        <v>0</v>
      </c>
      <c r="I50" s="23"/>
      <c r="J50" s="27">
        <f t="shared" ref="J50:J62" si="22">I50*F50</f>
        <v>0</v>
      </c>
      <c r="K50" s="27">
        <f t="shared" ref="K50:K62" si="23">G50+I50</f>
        <v>0</v>
      </c>
      <c r="L50" s="16">
        <f t="shared" ref="L50:L64" si="24">(1+($G$101/100))*K50</f>
        <v>0</v>
      </c>
      <c r="M50" s="21">
        <f t="shared" ref="M50:M62" si="25">L50*F50</f>
        <v>0</v>
      </c>
      <c r="N50" s="79"/>
    </row>
    <row r="51" spans="1:14" s="80" customFormat="1" ht="18.75" customHeight="1" outlineLevel="1" x14ac:dyDescent="0.25">
      <c r="A51" s="42" t="s">
        <v>29</v>
      </c>
      <c r="B51" s="88">
        <v>5044</v>
      </c>
      <c r="C51" s="6" t="s">
        <v>118</v>
      </c>
      <c r="D51" s="11" t="s">
        <v>41</v>
      </c>
      <c r="E51" s="13" t="s">
        <v>2</v>
      </c>
      <c r="F51" s="24">
        <v>6</v>
      </c>
      <c r="G51" s="12"/>
      <c r="H51" s="8">
        <f t="shared" ref="H51:H61" si="26">F51*G51</f>
        <v>0</v>
      </c>
      <c r="I51" s="23"/>
      <c r="J51" s="27">
        <f t="shared" si="22"/>
        <v>0</v>
      </c>
      <c r="K51" s="27">
        <f t="shared" si="23"/>
        <v>0</v>
      </c>
      <c r="L51" s="16">
        <f t="shared" si="24"/>
        <v>0</v>
      </c>
      <c r="M51" s="21">
        <f t="shared" si="25"/>
        <v>0</v>
      </c>
      <c r="N51" s="79"/>
    </row>
    <row r="52" spans="1:14" s="80" customFormat="1" ht="27" outlineLevel="1" x14ac:dyDescent="0.25">
      <c r="A52" s="42" t="s">
        <v>11</v>
      </c>
      <c r="B52" s="88">
        <v>88489</v>
      </c>
      <c r="C52" s="6" t="s">
        <v>119</v>
      </c>
      <c r="D52" s="11" t="s">
        <v>56</v>
      </c>
      <c r="E52" s="13" t="s">
        <v>57</v>
      </c>
      <c r="F52" s="24">
        <v>76.415040000000005</v>
      </c>
      <c r="G52" s="12"/>
      <c r="H52" s="8">
        <f t="shared" si="26"/>
        <v>0</v>
      </c>
      <c r="I52" s="23"/>
      <c r="J52" s="27">
        <f t="shared" si="22"/>
        <v>0</v>
      </c>
      <c r="K52" s="27">
        <f t="shared" si="23"/>
        <v>0</v>
      </c>
      <c r="L52" s="16">
        <f t="shared" si="24"/>
        <v>0</v>
      </c>
      <c r="M52" s="21">
        <f t="shared" si="25"/>
        <v>0</v>
      </c>
      <c r="N52" s="79"/>
    </row>
    <row r="53" spans="1:14" s="80" customFormat="1" ht="27" outlineLevel="1" x14ac:dyDescent="0.25">
      <c r="A53" s="42" t="s">
        <v>40</v>
      </c>
      <c r="B53" s="88">
        <v>502</v>
      </c>
      <c r="C53" s="6" t="s">
        <v>120</v>
      </c>
      <c r="D53" s="11" t="s">
        <v>51</v>
      </c>
      <c r="E53" s="13" t="s">
        <v>2</v>
      </c>
      <c r="F53" s="24">
        <v>18</v>
      </c>
      <c r="G53" s="12"/>
      <c r="H53" s="8">
        <f>F53*G53</f>
        <v>0</v>
      </c>
      <c r="I53" s="23"/>
      <c r="J53" s="27">
        <f t="shared" si="22"/>
        <v>0</v>
      </c>
      <c r="K53" s="27">
        <f t="shared" si="23"/>
        <v>0</v>
      </c>
      <c r="L53" s="16">
        <f t="shared" si="24"/>
        <v>0</v>
      </c>
      <c r="M53" s="21">
        <f t="shared" si="25"/>
        <v>0</v>
      </c>
      <c r="N53" s="79"/>
    </row>
    <row r="54" spans="1:14" s="80" customFormat="1" ht="27" outlineLevel="1" x14ac:dyDescent="0.25">
      <c r="A54" s="42" t="s">
        <v>11</v>
      </c>
      <c r="B54" s="88">
        <v>91931</v>
      </c>
      <c r="C54" s="6" t="s">
        <v>121</v>
      </c>
      <c r="D54" s="11" t="s">
        <v>46</v>
      </c>
      <c r="E54" s="13" t="s">
        <v>19</v>
      </c>
      <c r="F54" s="24">
        <v>671.4</v>
      </c>
      <c r="G54" s="12"/>
      <c r="H54" s="8">
        <f t="shared" si="26"/>
        <v>0</v>
      </c>
      <c r="I54" s="23"/>
      <c r="J54" s="27">
        <f t="shared" si="22"/>
        <v>0</v>
      </c>
      <c r="K54" s="27">
        <f t="shared" si="23"/>
        <v>0</v>
      </c>
      <c r="L54" s="16">
        <f t="shared" si="24"/>
        <v>0</v>
      </c>
      <c r="M54" s="21">
        <f t="shared" si="25"/>
        <v>0</v>
      </c>
      <c r="N54" s="79"/>
    </row>
    <row r="55" spans="1:14" s="80" customFormat="1" ht="27" outlineLevel="1" x14ac:dyDescent="0.25">
      <c r="A55" s="42" t="s">
        <v>72</v>
      </c>
      <c r="B55" s="88">
        <v>151</v>
      </c>
      <c r="C55" s="6" t="s">
        <v>122</v>
      </c>
      <c r="D55" s="11" t="s">
        <v>167</v>
      </c>
      <c r="E55" s="13" t="s">
        <v>19</v>
      </c>
      <c r="F55" s="24">
        <v>160</v>
      </c>
      <c r="G55" s="12"/>
      <c r="H55" s="8">
        <f t="shared" si="26"/>
        <v>0</v>
      </c>
      <c r="I55" s="23"/>
      <c r="J55" s="27">
        <f t="shared" ref="J55" si="27">I55*F55</f>
        <v>0</v>
      </c>
      <c r="K55" s="27">
        <f t="shared" ref="K55" si="28">G55+I55</f>
        <v>0</v>
      </c>
      <c r="L55" s="16">
        <f t="shared" si="24"/>
        <v>0</v>
      </c>
      <c r="M55" s="21">
        <f t="shared" ref="M55" si="29">L55*F55</f>
        <v>0</v>
      </c>
      <c r="N55" s="79"/>
    </row>
    <row r="56" spans="1:14" s="80" customFormat="1" ht="27" outlineLevel="1" x14ac:dyDescent="0.25">
      <c r="A56" s="42" t="s">
        <v>11</v>
      </c>
      <c r="B56" s="88">
        <v>95727</v>
      </c>
      <c r="C56" s="6" t="s">
        <v>123</v>
      </c>
      <c r="D56" s="11" t="s">
        <v>48</v>
      </c>
      <c r="E56" s="13" t="s">
        <v>19</v>
      </c>
      <c r="F56" s="24">
        <v>48</v>
      </c>
      <c r="G56" s="12"/>
      <c r="H56" s="8">
        <f t="shared" si="26"/>
        <v>0</v>
      </c>
      <c r="I56" s="23"/>
      <c r="J56" s="27">
        <f t="shared" si="22"/>
        <v>0</v>
      </c>
      <c r="K56" s="27">
        <f t="shared" si="23"/>
        <v>0</v>
      </c>
      <c r="L56" s="16">
        <f t="shared" si="24"/>
        <v>0</v>
      </c>
      <c r="M56" s="21">
        <f t="shared" si="25"/>
        <v>0</v>
      </c>
      <c r="N56" s="79"/>
    </row>
    <row r="57" spans="1:14" s="80" customFormat="1" ht="27" outlineLevel="1" x14ac:dyDescent="0.25">
      <c r="A57" s="42" t="s">
        <v>11</v>
      </c>
      <c r="B57" s="88">
        <v>93358</v>
      </c>
      <c r="C57" s="6" t="s">
        <v>124</v>
      </c>
      <c r="D57" s="11" t="s">
        <v>45</v>
      </c>
      <c r="E57" s="13" t="s">
        <v>12</v>
      </c>
      <c r="F57" s="24">
        <v>19.200000000000003</v>
      </c>
      <c r="G57" s="12"/>
      <c r="H57" s="8">
        <f>F57*G57</f>
        <v>0</v>
      </c>
      <c r="I57" s="23"/>
      <c r="J57" s="27">
        <f t="shared" si="22"/>
        <v>0</v>
      </c>
      <c r="K57" s="27">
        <f t="shared" si="23"/>
        <v>0</v>
      </c>
      <c r="L57" s="16">
        <f t="shared" si="24"/>
        <v>0</v>
      </c>
      <c r="M57" s="21">
        <f t="shared" si="25"/>
        <v>0</v>
      </c>
      <c r="N57" s="79"/>
    </row>
    <row r="58" spans="1:14" s="80" customFormat="1" ht="27" outlineLevel="1" x14ac:dyDescent="0.25">
      <c r="A58" s="42" t="s">
        <v>29</v>
      </c>
      <c r="B58" s="88">
        <v>420</v>
      </c>
      <c r="C58" s="6" t="s">
        <v>125</v>
      </c>
      <c r="D58" s="11" t="s">
        <v>55</v>
      </c>
      <c r="E58" s="13" t="s">
        <v>2</v>
      </c>
      <c r="F58" s="24">
        <v>30</v>
      </c>
      <c r="G58" s="12"/>
      <c r="H58" s="8">
        <f>F58*G58</f>
        <v>0</v>
      </c>
      <c r="I58" s="23"/>
      <c r="J58" s="27">
        <f t="shared" si="22"/>
        <v>0</v>
      </c>
      <c r="K58" s="27">
        <f t="shared" si="23"/>
        <v>0</v>
      </c>
      <c r="L58" s="16">
        <f t="shared" si="24"/>
        <v>0</v>
      </c>
      <c r="M58" s="21">
        <f t="shared" si="25"/>
        <v>0</v>
      </c>
      <c r="N58" s="79"/>
    </row>
    <row r="59" spans="1:14" s="80" customFormat="1" ht="40.5" outlineLevel="1" x14ac:dyDescent="0.25">
      <c r="A59" s="42" t="s">
        <v>11</v>
      </c>
      <c r="B59" s="88">
        <v>91892</v>
      </c>
      <c r="C59" s="6" t="s">
        <v>126</v>
      </c>
      <c r="D59" s="11" t="s">
        <v>143</v>
      </c>
      <c r="E59" s="13" t="s">
        <v>2</v>
      </c>
      <c r="F59" s="24">
        <v>6</v>
      </c>
      <c r="G59" s="12"/>
      <c r="H59" s="8">
        <f>F59*G59</f>
        <v>0</v>
      </c>
      <c r="I59" s="23"/>
      <c r="J59" s="27">
        <f t="shared" si="22"/>
        <v>0</v>
      </c>
      <c r="K59" s="27">
        <f t="shared" si="23"/>
        <v>0</v>
      </c>
      <c r="L59" s="16">
        <f t="shared" si="24"/>
        <v>0</v>
      </c>
      <c r="M59" s="21">
        <f t="shared" si="25"/>
        <v>0</v>
      </c>
      <c r="N59" s="79"/>
    </row>
    <row r="60" spans="1:14" s="80" customFormat="1" ht="40.5" outlineLevel="1" x14ac:dyDescent="0.25">
      <c r="A60" s="42" t="s">
        <v>11</v>
      </c>
      <c r="B60" s="88">
        <v>97882</v>
      </c>
      <c r="C60" s="6" t="s">
        <v>127</v>
      </c>
      <c r="D60" s="11" t="s">
        <v>58</v>
      </c>
      <c r="E60" s="13" t="s">
        <v>2</v>
      </c>
      <c r="F60" s="24">
        <v>18</v>
      </c>
      <c r="G60" s="12"/>
      <c r="H60" s="8">
        <f t="shared" si="26"/>
        <v>0</v>
      </c>
      <c r="I60" s="23"/>
      <c r="J60" s="27">
        <f t="shared" si="22"/>
        <v>0</v>
      </c>
      <c r="K60" s="27">
        <f t="shared" si="23"/>
        <v>0</v>
      </c>
      <c r="L60" s="16">
        <f t="shared" si="24"/>
        <v>0</v>
      </c>
      <c r="M60" s="21">
        <f t="shared" si="25"/>
        <v>0</v>
      </c>
      <c r="N60" s="79"/>
    </row>
    <row r="61" spans="1:14" s="80" customFormat="1" outlineLevel="1" x14ac:dyDescent="0.25">
      <c r="A61" s="42" t="s">
        <v>40</v>
      </c>
      <c r="B61" s="88">
        <v>501</v>
      </c>
      <c r="C61" s="6" t="s">
        <v>142</v>
      </c>
      <c r="D61" s="11" t="s">
        <v>50</v>
      </c>
      <c r="E61" s="13" t="s">
        <v>2</v>
      </c>
      <c r="F61" s="24">
        <v>12</v>
      </c>
      <c r="G61" s="12"/>
      <c r="H61" s="8">
        <f t="shared" si="26"/>
        <v>0</v>
      </c>
      <c r="I61" s="23"/>
      <c r="J61" s="27">
        <f t="shared" si="22"/>
        <v>0</v>
      </c>
      <c r="K61" s="27">
        <f t="shared" si="23"/>
        <v>0</v>
      </c>
      <c r="L61" s="16">
        <f t="shared" si="24"/>
        <v>0</v>
      </c>
      <c r="M61" s="21">
        <f t="shared" si="25"/>
        <v>0</v>
      </c>
      <c r="N61" s="79"/>
    </row>
    <row r="62" spans="1:14" s="80" customFormat="1" ht="28.5" customHeight="1" outlineLevel="1" x14ac:dyDescent="0.25">
      <c r="A62" s="42" t="s">
        <v>29</v>
      </c>
      <c r="B62" s="88">
        <v>589</v>
      </c>
      <c r="C62" s="6" t="s">
        <v>166</v>
      </c>
      <c r="D62" s="11" t="s">
        <v>49</v>
      </c>
      <c r="E62" s="13" t="s">
        <v>19</v>
      </c>
      <c r="F62" s="24">
        <v>6.5</v>
      </c>
      <c r="G62" s="12"/>
      <c r="H62" s="8">
        <f>F62*G62</f>
        <v>0</v>
      </c>
      <c r="I62" s="23"/>
      <c r="J62" s="27">
        <f t="shared" si="22"/>
        <v>0</v>
      </c>
      <c r="K62" s="27">
        <f t="shared" si="23"/>
        <v>0</v>
      </c>
      <c r="L62" s="16">
        <f t="shared" si="24"/>
        <v>0</v>
      </c>
      <c r="M62" s="21">
        <f t="shared" si="25"/>
        <v>0</v>
      </c>
      <c r="N62" s="79"/>
    </row>
    <row r="63" spans="1:14" s="80" customFormat="1" ht="27" outlineLevel="1" x14ac:dyDescent="0.25">
      <c r="A63" s="42" t="s">
        <v>11</v>
      </c>
      <c r="B63" s="88">
        <v>93657</v>
      </c>
      <c r="C63" s="6" t="s">
        <v>168</v>
      </c>
      <c r="D63" s="11" t="s">
        <v>171</v>
      </c>
      <c r="E63" s="13" t="s">
        <v>2</v>
      </c>
      <c r="F63" s="24">
        <v>3</v>
      </c>
      <c r="G63" s="12"/>
      <c r="H63" s="8">
        <f>F63*G63</f>
        <v>0</v>
      </c>
      <c r="I63" s="23"/>
      <c r="J63" s="27">
        <f t="shared" ref="J63" si="30">I63*F63</f>
        <v>0</v>
      </c>
      <c r="K63" s="27">
        <f t="shared" ref="K63" si="31">G63+I63</f>
        <v>0</v>
      </c>
      <c r="L63" s="16">
        <f t="shared" si="24"/>
        <v>0</v>
      </c>
      <c r="M63" s="21">
        <f t="shared" ref="M63" si="32">L63*F63</f>
        <v>0</v>
      </c>
      <c r="N63" s="79"/>
    </row>
    <row r="64" spans="1:14" s="80" customFormat="1" ht="54" outlineLevel="1" x14ac:dyDescent="0.25">
      <c r="A64" s="42" t="s">
        <v>11</v>
      </c>
      <c r="B64" s="88">
        <v>91873</v>
      </c>
      <c r="C64" s="6" t="s">
        <v>170</v>
      </c>
      <c r="D64" s="11" t="s">
        <v>169</v>
      </c>
      <c r="E64" s="13" t="s">
        <v>134</v>
      </c>
      <c r="F64" s="24">
        <v>1.6</v>
      </c>
      <c r="G64" s="12"/>
      <c r="H64" s="8">
        <f>F64*G64</f>
        <v>0</v>
      </c>
      <c r="I64" s="23"/>
      <c r="J64" s="27">
        <f t="shared" ref="J64:J72" si="33">I64*F64</f>
        <v>0</v>
      </c>
      <c r="K64" s="27">
        <f t="shared" ref="K64:K72" si="34">G64+I64</f>
        <v>0</v>
      </c>
      <c r="L64" s="16">
        <f t="shared" si="24"/>
        <v>0</v>
      </c>
      <c r="M64" s="21">
        <f t="shared" ref="M64:M72" si="35">L64*F64</f>
        <v>0</v>
      </c>
      <c r="N64" s="79"/>
    </row>
    <row r="65" spans="1:13" ht="27" x14ac:dyDescent="0.25">
      <c r="A65" s="42" t="s">
        <v>11</v>
      </c>
      <c r="B65" s="88">
        <v>101657</v>
      </c>
      <c r="C65" s="6" t="s">
        <v>198</v>
      </c>
      <c r="D65" s="11" t="s">
        <v>199</v>
      </c>
      <c r="E65" s="13" t="s">
        <v>2</v>
      </c>
      <c r="F65" s="24">
        <v>10</v>
      </c>
      <c r="G65" s="12"/>
      <c r="H65" s="8">
        <f t="shared" ref="H65:H72" si="36">F65*G65</f>
        <v>0</v>
      </c>
      <c r="I65" s="23"/>
      <c r="J65" s="27">
        <f t="shared" si="33"/>
        <v>0</v>
      </c>
      <c r="K65" s="27">
        <f t="shared" si="34"/>
        <v>0</v>
      </c>
      <c r="L65" s="16">
        <f t="shared" ref="L65:L71" si="37">(1+($G$142/100))*K65</f>
        <v>0</v>
      </c>
      <c r="M65" s="21">
        <f t="shared" si="35"/>
        <v>0</v>
      </c>
    </row>
    <row r="66" spans="1:13" ht="27" x14ac:dyDescent="0.25">
      <c r="A66" s="42" t="s">
        <v>11</v>
      </c>
      <c r="B66" s="88">
        <v>101632</v>
      </c>
      <c r="C66" s="6" t="s">
        <v>200</v>
      </c>
      <c r="D66" s="11" t="s">
        <v>201</v>
      </c>
      <c r="E66" s="13" t="s">
        <v>2</v>
      </c>
      <c r="F66" s="24">
        <v>10</v>
      </c>
      <c r="G66" s="12"/>
      <c r="H66" s="8">
        <f t="shared" si="36"/>
        <v>0</v>
      </c>
      <c r="I66" s="23"/>
      <c r="J66" s="27">
        <f t="shared" si="33"/>
        <v>0</v>
      </c>
      <c r="K66" s="27">
        <f t="shared" si="34"/>
        <v>0</v>
      </c>
      <c r="L66" s="16">
        <f t="shared" si="37"/>
        <v>0</v>
      </c>
      <c r="M66" s="21">
        <f t="shared" si="35"/>
        <v>0</v>
      </c>
    </row>
    <row r="67" spans="1:13" ht="52.5" customHeight="1" x14ac:dyDescent="0.25">
      <c r="A67" s="42" t="s">
        <v>202</v>
      </c>
      <c r="B67" s="88" t="s">
        <v>203</v>
      </c>
      <c r="C67" s="6" t="s">
        <v>204</v>
      </c>
      <c r="D67" s="11" t="s">
        <v>205</v>
      </c>
      <c r="E67" s="13" t="s">
        <v>2</v>
      </c>
      <c r="F67" s="24">
        <v>10</v>
      </c>
      <c r="G67" s="12"/>
      <c r="H67" s="8">
        <f t="shared" si="36"/>
        <v>0</v>
      </c>
      <c r="I67" s="23"/>
      <c r="J67" s="27">
        <f t="shared" si="33"/>
        <v>0</v>
      </c>
      <c r="K67" s="27">
        <f t="shared" si="34"/>
        <v>0</v>
      </c>
      <c r="L67" s="16">
        <f t="shared" si="37"/>
        <v>0</v>
      </c>
      <c r="M67" s="21">
        <f t="shared" si="35"/>
        <v>0</v>
      </c>
    </row>
    <row r="68" spans="1:13" x14ac:dyDescent="0.25">
      <c r="A68" s="42" t="s">
        <v>72</v>
      </c>
      <c r="B68" s="88">
        <v>261</v>
      </c>
      <c r="C68" s="6" t="s">
        <v>206</v>
      </c>
      <c r="D68" s="11" t="s">
        <v>144</v>
      </c>
      <c r="E68" s="13" t="s">
        <v>2</v>
      </c>
      <c r="F68" s="24">
        <v>10</v>
      </c>
      <c r="G68" s="12"/>
      <c r="H68" s="8">
        <f t="shared" si="36"/>
        <v>0</v>
      </c>
      <c r="I68" s="23"/>
      <c r="J68" s="27">
        <f t="shared" si="33"/>
        <v>0</v>
      </c>
      <c r="K68" s="27">
        <f t="shared" si="34"/>
        <v>0</v>
      </c>
      <c r="L68" s="16">
        <f t="shared" si="37"/>
        <v>0</v>
      </c>
      <c r="M68" s="21">
        <f t="shared" si="35"/>
        <v>0</v>
      </c>
    </row>
    <row r="69" spans="1:13" ht="54" x14ac:dyDescent="0.25">
      <c r="A69" s="42" t="s">
        <v>11</v>
      </c>
      <c r="B69" s="88">
        <v>37451</v>
      </c>
      <c r="C69" s="6" t="s">
        <v>207</v>
      </c>
      <c r="D69" s="11" t="s">
        <v>208</v>
      </c>
      <c r="E69" s="13" t="s">
        <v>19</v>
      </c>
      <c r="F69" s="24">
        <v>10</v>
      </c>
      <c r="G69" s="12"/>
      <c r="H69" s="8">
        <f t="shared" si="36"/>
        <v>0</v>
      </c>
      <c r="I69" s="23"/>
      <c r="J69" s="27">
        <f t="shared" si="33"/>
        <v>0</v>
      </c>
      <c r="K69" s="27">
        <f t="shared" si="34"/>
        <v>0</v>
      </c>
      <c r="L69" s="16">
        <f t="shared" si="37"/>
        <v>0</v>
      </c>
      <c r="M69" s="21">
        <f t="shared" si="35"/>
        <v>0</v>
      </c>
    </row>
    <row r="70" spans="1:13" ht="40.5" x14ac:dyDescent="0.25">
      <c r="A70" s="42" t="s">
        <v>11</v>
      </c>
      <c r="B70" s="88">
        <v>94970</v>
      </c>
      <c r="C70" s="6" t="s">
        <v>209</v>
      </c>
      <c r="D70" s="11" t="s">
        <v>145</v>
      </c>
      <c r="E70" s="13" t="s">
        <v>12</v>
      </c>
      <c r="F70" s="24">
        <v>1.4000000000000001</v>
      </c>
      <c r="G70" s="12"/>
      <c r="H70" s="8">
        <f t="shared" si="36"/>
        <v>0</v>
      </c>
      <c r="I70" s="23"/>
      <c r="J70" s="27">
        <f t="shared" si="33"/>
        <v>0</v>
      </c>
      <c r="K70" s="27">
        <f t="shared" si="34"/>
        <v>0</v>
      </c>
      <c r="L70" s="16">
        <f t="shared" si="37"/>
        <v>0</v>
      </c>
      <c r="M70" s="21">
        <f t="shared" si="35"/>
        <v>0</v>
      </c>
    </row>
    <row r="71" spans="1:13" ht="40.5" x14ac:dyDescent="0.25">
      <c r="A71" s="42" t="s">
        <v>11</v>
      </c>
      <c r="B71" s="88">
        <v>92873</v>
      </c>
      <c r="C71" s="6" t="s">
        <v>210</v>
      </c>
      <c r="D71" s="11" t="s">
        <v>146</v>
      </c>
      <c r="E71" s="13" t="s">
        <v>12</v>
      </c>
      <c r="F71" s="24">
        <v>1.4000000000000001</v>
      </c>
      <c r="G71" s="12"/>
      <c r="H71" s="8">
        <f t="shared" si="36"/>
        <v>0</v>
      </c>
      <c r="I71" s="23"/>
      <c r="J71" s="27">
        <f t="shared" si="33"/>
        <v>0</v>
      </c>
      <c r="K71" s="27">
        <f t="shared" si="34"/>
        <v>0</v>
      </c>
      <c r="L71" s="16">
        <f t="shared" si="37"/>
        <v>0</v>
      </c>
      <c r="M71" s="21">
        <f t="shared" si="35"/>
        <v>0</v>
      </c>
    </row>
    <row r="72" spans="1:13" ht="27.75" thickBot="1" x14ac:dyDescent="0.3">
      <c r="A72" s="42" t="s">
        <v>11</v>
      </c>
      <c r="B72" s="88">
        <v>96985</v>
      </c>
      <c r="C72" s="6" t="s">
        <v>211</v>
      </c>
      <c r="D72" s="11" t="s">
        <v>212</v>
      </c>
      <c r="E72" s="13" t="s">
        <v>2</v>
      </c>
      <c r="F72" s="24">
        <v>10</v>
      </c>
      <c r="G72" s="12"/>
      <c r="H72" s="8">
        <f t="shared" si="36"/>
        <v>0</v>
      </c>
      <c r="I72" s="23"/>
      <c r="J72" s="27">
        <f t="shared" si="33"/>
        <v>0</v>
      </c>
      <c r="K72" s="27">
        <f t="shared" si="34"/>
        <v>0</v>
      </c>
      <c r="L72" s="16">
        <f t="shared" ref="L72" si="38">(1+($G$142/100))*K72</f>
        <v>0</v>
      </c>
      <c r="M72" s="21">
        <f t="shared" si="35"/>
        <v>0</v>
      </c>
    </row>
    <row r="73" spans="1:13" ht="15" x14ac:dyDescent="0.25">
      <c r="A73" s="111"/>
      <c r="B73" s="112"/>
      <c r="C73" s="19" t="s">
        <v>84</v>
      </c>
      <c r="D73" s="28" t="s">
        <v>140</v>
      </c>
      <c r="E73" s="22"/>
      <c r="F73" s="22"/>
      <c r="G73" s="22"/>
      <c r="H73" s="22"/>
      <c r="I73" s="22"/>
      <c r="J73" s="22"/>
      <c r="K73" s="22"/>
      <c r="L73" s="22"/>
      <c r="M73" s="20">
        <f>SUM(M74:M74)</f>
        <v>0</v>
      </c>
    </row>
    <row r="74" spans="1:13" ht="54.75" outlineLevel="1" thickBot="1" x14ac:dyDescent="0.3">
      <c r="A74" s="42" t="s">
        <v>40</v>
      </c>
      <c r="B74" s="88">
        <v>601</v>
      </c>
      <c r="C74" s="6" t="s">
        <v>128</v>
      </c>
      <c r="D74" s="11" t="s">
        <v>69</v>
      </c>
      <c r="E74" s="13" t="s">
        <v>9</v>
      </c>
      <c r="F74" s="24">
        <v>924</v>
      </c>
      <c r="G74" s="12"/>
      <c r="H74" s="8">
        <f>F74*G74</f>
        <v>0</v>
      </c>
      <c r="I74" s="23"/>
      <c r="J74" s="27">
        <f>I74*F74</f>
        <v>0</v>
      </c>
      <c r="K74" s="27"/>
      <c r="L74" s="16">
        <f>(1+($G$101/100))*K74</f>
        <v>0</v>
      </c>
      <c r="M74" s="21">
        <f>L74*F74</f>
        <v>0</v>
      </c>
    </row>
    <row r="75" spans="1:13" ht="15" x14ac:dyDescent="0.25">
      <c r="A75" s="111"/>
      <c r="B75" s="112"/>
      <c r="C75" s="19" t="s">
        <v>85</v>
      </c>
      <c r="D75" s="28" t="s">
        <v>141</v>
      </c>
      <c r="E75" s="22"/>
      <c r="F75" s="22"/>
      <c r="G75" s="22"/>
      <c r="H75" s="22"/>
      <c r="I75" s="22"/>
      <c r="J75" s="22"/>
      <c r="K75" s="22"/>
      <c r="L75" s="22"/>
      <c r="M75" s="20">
        <f>SUM(M76:M77)</f>
        <v>0</v>
      </c>
    </row>
    <row r="76" spans="1:13" ht="83.25" customHeight="1" x14ac:dyDescent="0.25">
      <c r="A76" s="42" t="s">
        <v>72</v>
      </c>
      <c r="B76" s="88">
        <v>701</v>
      </c>
      <c r="C76" s="6" t="s">
        <v>129</v>
      </c>
      <c r="D76" s="46" t="s">
        <v>213</v>
      </c>
      <c r="E76" s="13" t="s">
        <v>9</v>
      </c>
      <c r="F76" s="24">
        <v>385.79999999999995</v>
      </c>
      <c r="G76" s="12"/>
      <c r="H76" s="8">
        <f>F76*G76</f>
        <v>0</v>
      </c>
      <c r="I76" s="23"/>
      <c r="J76" s="27">
        <f>I76*F76</f>
        <v>0</v>
      </c>
      <c r="K76" s="27">
        <f>G76+I76</f>
        <v>0</v>
      </c>
      <c r="L76" s="16">
        <f>(1+($G$101/100))*K76</f>
        <v>0</v>
      </c>
      <c r="M76" s="21">
        <f>L76*F76</f>
        <v>0</v>
      </c>
    </row>
    <row r="77" spans="1:13" ht="68.25" thickBot="1" x14ac:dyDescent="0.3">
      <c r="A77" s="42" t="s">
        <v>29</v>
      </c>
      <c r="B77" s="88">
        <v>3106</v>
      </c>
      <c r="C77" s="6" t="s">
        <v>130</v>
      </c>
      <c r="D77" s="46" t="s">
        <v>73</v>
      </c>
      <c r="E77" s="13" t="s">
        <v>2</v>
      </c>
      <c r="F77" s="24">
        <v>2</v>
      </c>
      <c r="G77" s="12"/>
      <c r="H77" s="8">
        <f>F77*G77</f>
        <v>0</v>
      </c>
      <c r="I77" s="23"/>
      <c r="J77" s="27">
        <f>I77*F77</f>
        <v>0</v>
      </c>
      <c r="K77" s="27">
        <f>G77+I77</f>
        <v>0</v>
      </c>
      <c r="L77" s="16">
        <f>(1+($G$101/100))*K77</f>
        <v>0</v>
      </c>
      <c r="M77" s="21">
        <f>L77*F77</f>
        <v>0</v>
      </c>
    </row>
    <row r="78" spans="1:13" ht="15.75" thickBot="1" x14ac:dyDescent="0.3">
      <c r="A78" s="113"/>
      <c r="B78" s="114"/>
      <c r="C78" s="65" t="s">
        <v>86</v>
      </c>
      <c r="D78" s="63" t="s">
        <v>147</v>
      </c>
      <c r="E78" s="64"/>
      <c r="F78" s="64"/>
      <c r="G78" s="64"/>
      <c r="H78" s="64"/>
      <c r="I78" s="64"/>
      <c r="J78" s="64"/>
      <c r="K78" s="64"/>
      <c r="L78" s="64"/>
      <c r="M78" s="66">
        <f>SUM(M79:M82)</f>
        <v>0</v>
      </c>
    </row>
    <row r="79" spans="1:13" ht="54" x14ac:dyDescent="0.25">
      <c r="A79" s="44" t="s">
        <v>40</v>
      </c>
      <c r="B79" s="91">
        <v>81</v>
      </c>
      <c r="C79" s="56" t="s">
        <v>131</v>
      </c>
      <c r="D79" s="33" t="s">
        <v>74</v>
      </c>
      <c r="E79" s="57" t="s">
        <v>9</v>
      </c>
      <c r="F79" s="58">
        <v>1470.1776000000002</v>
      </c>
      <c r="G79" s="59"/>
      <c r="H79" s="60">
        <f>F79*G79</f>
        <v>0</v>
      </c>
      <c r="I79" s="45"/>
      <c r="J79" s="61">
        <f>I79*F79</f>
        <v>0</v>
      </c>
      <c r="K79" s="61">
        <f>G79+I79</f>
        <v>0</v>
      </c>
      <c r="L79" s="62">
        <f>(1+($G$101/100))*K79</f>
        <v>0</v>
      </c>
      <c r="M79" s="55">
        <f>L79*F79</f>
        <v>0</v>
      </c>
    </row>
    <row r="80" spans="1:13" ht="54" x14ac:dyDescent="0.25">
      <c r="A80" s="42" t="s">
        <v>40</v>
      </c>
      <c r="B80" s="88">
        <v>82</v>
      </c>
      <c r="C80" s="6" t="s">
        <v>132</v>
      </c>
      <c r="D80" s="11" t="s">
        <v>75</v>
      </c>
      <c r="E80" s="13" t="s">
        <v>2</v>
      </c>
      <c r="F80" s="24">
        <v>1</v>
      </c>
      <c r="G80" s="12"/>
      <c r="H80" s="8">
        <f>F80*G80</f>
        <v>0</v>
      </c>
      <c r="I80" s="23"/>
      <c r="J80" s="27">
        <f>I80*F80</f>
        <v>0</v>
      </c>
      <c r="K80" s="27">
        <f>G80+I80</f>
        <v>0</v>
      </c>
      <c r="L80" s="16">
        <f>(1+($G$101/100))*K80</f>
        <v>0</v>
      </c>
      <c r="M80" s="21">
        <f>L80*F80</f>
        <v>0</v>
      </c>
    </row>
    <row r="81" spans="1:13" ht="27" x14ac:dyDescent="0.25">
      <c r="A81" s="42" t="s">
        <v>40</v>
      </c>
      <c r="B81" s="88">
        <v>83</v>
      </c>
      <c r="C81" s="6" t="s">
        <v>133</v>
      </c>
      <c r="D81" s="11" t="s">
        <v>165</v>
      </c>
      <c r="E81" s="13" t="s">
        <v>2</v>
      </c>
      <c r="F81" s="25">
        <v>1</v>
      </c>
      <c r="G81" s="12"/>
      <c r="H81" s="8">
        <f>F81*G81</f>
        <v>0</v>
      </c>
      <c r="I81" s="23"/>
      <c r="J81" s="27">
        <f>I81*F81</f>
        <v>0</v>
      </c>
      <c r="K81" s="27">
        <f>G81+I81</f>
        <v>0</v>
      </c>
      <c r="L81" s="16">
        <f>(1+($G$101/100))*K81</f>
        <v>0</v>
      </c>
      <c r="M81" s="21">
        <f>L81*F81</f>
        <v>0</v>
      </c>
    </row>
    <row r="82" spans="1:13" ht="27.75" thickBot="1" x14ac:dyDescent="0.3">
      <c r="A82" s="42" t="s">
        <v>72</v>
      </c>
      <c r="B82" s="88">
        <v>321</v>
      </c>
      <c r="C82" s="6" t="s">
        <v>164</v>
      </c>
      <c r="D82" s="11" t="s">
        <v>152</v>
      </c>
      <c r="E82" s="13" t="s">
        <v>12</v>
      </c>
      <c r="F82" s="78">
        <v>3.3389999999999996E-2</v>
      </c>
      <c r="G82" s="12"/>
      <c r="H82" s="8">
        <f>F82*G82</f>
        <v>0</v>
      </c>
      <c r="I82" s="23"/>
      <c r="J82" s="27">
        <f>I82*F82</f>
        <v>0</v>
      </c>
      <c r="K82" s="27">
        <f>G82+I82</f>
        <v>0</v>
      </c>
      <c r="L82" s="16">
        <f>(1+($G$101/100))*K82</f>
        <v>0</v>
      </c>
      <c r="M82" s="21">
        <f>L82*F82</f>
        <v>0</v>
      </c>
    </row>
    <row r="83" spans="1:13" ht="15.75" thickBot="1" x14ac:dyDescent="0.3">
      <c r="A83" s="113"/>
      <c r="B83" s="114"/>
      <c r="C83" s="65" t="s">
        <v>17</v>
      </c>
      <c r="D83" s="63" t="s">
        <v>194</v>
      </c>
      <c r="E83" s="64"/>
      <c r="F83" s="64"/>
      <c r="G83" s="64"/>
      <c r="H83" s="64"/>
      <c r="I83" s="64"/>
      <c r="J83" s="64"/>
      <c r="K83" s="64"/>
      <c r="L83" s="64"/>
      <c r="M83" s="66">
        <f>M84+M89</f>
        <v>0</v>
      </c>
    </row>
    <row r="84" spans="1:13" ht="15" x14ac:dyDescent="0.25">
      <c r="A84" s="81"/>
      <c r="B84" s="83"/>
      <c r="C84" s="47" t="s">
        <v>179</v>
      </c>
      <c r="D84" s="48" t="s">
        <v>155</v>
      </c>
      <c r="E84" s="49"/>
      <c r="F84" s="49"/>
      <c r="G84" s="49"/>
      <c r="H84" s="49"/>
      <c r="I84" s="49"/>
      <c r="J84" s="49"/>
      <c r="K84" s="49"/>
      <c r="L84" s="49"/>
      <c r="M84" s="20">
        <f>SUM(M85:M88)</f>
        <v>0</v>
      </c>
    </row>
    <row r="85" spans="1:13" s="80" customFormat="1" ht="67.5" x14ac:dyDescent="0.25">
      <c r="A85" s="42" t="s">
        <v>11</v>
      </c>
      <c r="B85" s="88">
        <v>102327</v>
      </c>
      <c r="C85" s="6" t="s">
        <v>180</v>
      </c>
      <c r="D85" s="11" t="s">
        <v>149</v>
      </c>
      <c r="E85" s="13" t="s">
        <v>12</v>
      </c>
      <c r="F85" s="24">
        <v>47.908799999999999</v>
      </c>
      <c r="G85" s="12"/>
      <c r="H85" s="8">
        <f>F85*G85</f>
        <v>0</v>
      </c>
      <c r="I85" s="23"/>
      <c r="J85" s="27">
        <f>I85*F85</f>
        <v>0</v>
      </c>
      <c r="K85" s="27">
        <f>G85+I85</f>
        <v>0</v>
      </c>
      <c r="L85" s="16">
        <f>(1+($G$101/100))*K85</f>
        <v>0</v>
      </c>
      <c r="M85" s="21">
        <f>L85*F85</f>
        <v>0</v>
      </c>
    </row>
    <row r="86" spans="1:13" s="80" customFormat="1" ht="54" x14ac:dyDescent="0.25">
      <c r="A86" s="42" t="s">
        <v>11</v>
      </c>
      <c r="B86" s="88">
        <v>95567</v>
      </c>
      <c r="C86" s="6" t="s">
        <v>181</v>
      </c>
      <c r="D86" s="11" t="s">
        <v>150</v>
      </c>
      <c r="E86" s="13" t="s">
        <v>19</v>
      </c>
      <c r="F86" s="24">
        <v>88.72</v>
      </c>
      <c r="G86" s="12"/>
      <c r="H86" s="8">
        <f t="shared" ref="H86:H96" si="39">F86*G86</f>
        <v>0</v>
      </c>
      <c r="I86" s="23"/>
      <c r="J86" s="27">
        <f t="shared" ref="J86:J93" si="40">I86*F86</f>
        <v>0</v>
      </c>
      <c r="K86" s="27">
        <f t="shared" ref="K86:K93" si="41">G86+I86</f>
        <v>0</v>
      </c>
      <c r="L86" s="16">
        <f>(1+($G$101/100))*K86</f>
        <v>0</v>
      </c>
      <c r="M86" s="21">
        <f t="shared" ref="M86:M93" si="42">L86*F86</f>
        <v>0</v>
      </c>
    </row>
    <row r="87" spans="1:13" s="80" customFormat="1" ht="40.5" x14ac:dyDescent="0.25">
      <c r="A87" s="69" t="s">
        <v>11</v>
      </c>
      <c r="B87" s="90">
        <v>97953</v>
      </c>
      <c r="C87" s="6" t="s">
        <v>182</v>
      </c>
      <c r="D87" s="34" t="s">
        <v>156</v>
      </c>
      <c r="E87" s="70" t="s">
        <v>2</v>
      </c>
      <c r="F87" s="24">
        <v>7</v>
      </c>
      <c r="G87" s="12"/>
      <c r="H87" s="8">
        <f t="shared" si="39"/>
        <v>0</v>
      </c>
      <c r="I87" s="23"/>
      <c r="J87" s="27">
        <f t="shared" si="40"/>
        <v>0</v>
      </c>
      <c r="K87" s="27">
        <f t="shared" si="41"/>
        <v>0</v>
      </c>
      <c r="L87" s="16">
        <f>(1+($G$101/100))*K87</f>
        <v>0</v>
      </c>
      <c r="M87" s="21">
        <f t="shared" si="42"/>
        <v>0</v>
      </c>
    </row>
    <row r="88" spans="1:13" s="80" customFormat="1" ht="68.25" thickBot="1" x14ac:dyDescent="0.3">
      <c r="A88" s="69" t="s">
        <v>11</v>
      </c>
      <c r="B88" s="90">
        <v>93368</v>
      </c>
      <c r="C88" s="6" t="s">
        <v>183</v>
      </c>
      <c r="D88" s="33" t="s">
        <v>151</v>
      </c>
      <c r="E88" s="13" t="s">
        <v>12</v>
      </c>
      <c r="F88" s="24">
        <v>34.6008</v>
      </c>
      <c r="G88" s="12"/>
      <c r="H88" s="8">
        <f>F88*G88</f>
        <v>0</v>
      </c>
      <c r="I88" s="23"/>
      <c r="J88" s="27">
        <f>I88*F88</f>
        <v>0</v>
      </c>
      <c r="K88" s="27">
        <f>G88+I88</f>
        <v>0</v>
      </c>
      <c r="L88" s="16">
        <f>(1+($G$101/100))*K88</f>
        <v>0</v>
      </c>
      <c r="M88" s="21">
        <f>L88*F88</f>
        <v>0</v>
      </c>
    </row>
    <row r="89" spans="1:13" ht="15" x14ac:dyDescent="0.25">
      <c r="A89" s="82"/>
      <c r="B89" s="81"/>
      <c r="C89" s="47" t="s">
        <v>184</v>
      </c>
      <c r="D89" s="48" t="s">
        <v>154</v>
      </c>
      <c r="E89" s="49"/>
      <c r="F89" s="49"/>
      <c r="G89" s="49"/>
      <c r="H89" s="49"/>
      <c r="I89" s="49"/>
      <c r="J89" s="49"/>
      <c r="K89" s="49"/>
      <c r="L89" s="49"/>
      <c r="M89" s="20">
        <f>SUM(M90:M97)</f>
        <v>0</v>
      </c>
    </row>
    <row r="90" spans="1:13" s="80" customFormat="1" ht="40.5" x14ac:dyDescent="0.25">
      <c r="A90" s="42" t="s">
        <v>11</v>
      </c>
      <c r="B90" s="88">
        <v>93679</v>
      </c>
      <c r="C90" s="6" t="s">
        <v>185</v>
      </c>
      <c r="D90" s="11" t="s">
        <v>173</v>
      </c>
      <c r="E90" s="13" t="s">
        <v>9</v>
      </c>
      <c r="F90" s="24">
        <v>425</v>
      </c>
      <c r="G90" s="12"/>
      <c r="H90" s="8">
        <f t="shared" si="39"/>
        <v>0</v>
      </c>
      <c r="I90" s="23"/>
      <c r="J90" s="27">
        <f>I90*F90</f>
        <v>0</v>
      </c>
      <c r="K90" s="27">
        <f>G90+I90</f>
        <v>0</v>
      </c>
      <c r="L90" s="16">
        <f t="shared" ref="L90:L97" si="43">(1+($G$101/100))*K90</f>
        <v>0</v>
      </c>
      <c r="M90" s="21">
        <f>L90*F90</f>
        <v>0</v>
      </c>
    </row>
    <row r="91" spans="1:13" s="80" customFormat="1" x14ac:dyDescent="0.25">
      <c r="A91" s="42" t="s">
        <v>11</v>
      </c>
      <c r="B91" s="88">
        <v>96995</v>
      </c>
      <c r="C91" s="6" t="s">
        <v>186</v>
      </c>
      <c r="D91" s="11" t="s">
        <v>178</v>
      </c>
      <c r="E91" s="13" t="s">
        <v>12</v>
      </c>
      <c r="F91" s="24">
        <v>2.569</v>
      </c>
      <c r="G91" s="72"/>
      <c r="H91" s="8">
        <f t="shared" si="39"/>
        <v>0</v>
      </c>
      <c r="I91" s="23"/>
      <c r="J91" s="27">
        <f>I91*F91</f>
        <v>0</v>
      </c>
      <c r="K91" s="27">
        <f>G91+I91</f>
        <v>0</v>
      </c>
      <c r="L91" s="16">
        <f t="shared" si="43"/>
        <v>0</v>
      </c>
      <c r="M91" s="21">
        <f>L91*F91</f>
        <v>0</v>
      </c>
    </row>
    <row r="92" spans="1:13" s="80" customFormat="1" ht="40.5" x14ac:dyDescent="0.25">
      <c r="A92" s="42" t="s">
        <v>11</v>
      </c>
      <c r="B92" s="88">
        <v>94265</v>
      </c>
      <c r="C92" s="6" t="s">
        <v>187</v>
      </c>
      <c r="D92" s="11" t="s">
        <v>215</v>
      </c>
      <c r="E92" s="13" t="s">
        <v>19</v>
      </c>
      <c r="F92" s="24">
        <v>118.36999999999999</v>
      </c>
      <c r="G92" s="72"/>
      <c r="H92" s="8">
        <f t="shared" si="39"/>
        <v>0</v>
      </c>
      <c r="I92" s="23"/>
      <c r="J92" s="27">
        <f>I92*F92</f>
        <v>0</v>
      </c>
      <c r="K92" s="27">
        <f>G92+I92</f>
        <v>0</v>
      </c>
      <c r="L92" s="16">
        <f t="shared" si="43"/>
        <v>0</v>
      </c>
      <c r="M92" s="21">
        <f>L92*F92</f>
        <v>0</v>
      </c>
    </row>
    <row r="93" spans="1:13" s="80" customFormat="1" ht="40.5" x14ac:dyDescent="0.25">
      <c r="A93" s="71" t="s">
        <v>11</v>
      </c>
      <c r="B93" s="88">
        <v>94266</v>
      </c>
      <c r="C93" s="6" t="s">
        <v>188</v>
      </c>
      <c r="D93" s="11" t="s">
        <v>214</v>
      </c>
      <c r="E93" s="13" t="s">
        <v>19</v>
      </c>
      <c r="F93" s="24">
        <v>10.08</v>
      </c>
      <c r="G93" s="72"/>
      <c r="H93" s="8">
        <f t="shared" si="39"/>
        <v>0</v>
      </c>
      <c r="I93" s="23"/>
      <c r="J93" s="27">
        <f t="shared" si="40"/>
        <v>0</v>
      </c>
      <c r="K93" s="27">
        <f t="shared" si="41"/>
        <v>0</v>
      </c>
      <c r="L93" s="16">
        <f t="shared" si="43"/>
        <v>0</v>
      </c>
      <c r="M93" s="21">
        <f t="shared" si="42"/>
        <v>0</v>
      </c>
    </row>
    <row r="94" spans="1:13" s="80" customFormat="1" x14ac:dyDescent="0.25">
      <c r="A94" s="71" t="s">
        <v>11</v>
      </c>
      <c r="B94" s="88" t="s">
        <v>197</v>
      </c>
      <c r="C94" s="6" t="s">
        <v>189</v>
      </c>
      <c r="D94" s="11" t="s">
        <v>196</v>
      </c>
      <c r="E94" s="13" t="s">
        <v>57</v>
      </c>
      <c r="F94" s="24">
        <v>44.957499999999996</v>
      </c>
      <c r="G94" s="72"/>
      <c r="H94" s="8">
        <f t="shared" ref="H94" si="44">F94*G94</f>
        <v>0</v>
      </c>
      <c r="I94" s="23"/>
      <c r="J94" s="27">
        <f t="shared" ref="J94" si="45">I94*F94</f>
        <v>0</v>
      </c>
      <c r="K94" s="27">
        <f t="shared" ref="K94" si="46">G94+I94</f>
        <v>0</v>
      </c>
      <c r="L94" s="16">
        <f t="shared" ref="L94" si="47">(1+($G$101/100))*K94</f>
        <v>0</v>
      </c>
      <c r="M94" s="21">
        <f t="shared" ref="M94" si="48">L94*F94</f>
        <v>0</v>
      </c>
    </row>
    <row r="95" spans="1:13" ht="27" x14ac:dyDescent="0.25">
      <c r="A95" s="42" t="s">
        <v>40</v>
      </c>
      <c r="B95" s="90">
        <v>300</v>
      </c>
      <c r="C95" s="6" t="s">
        <v>190</v>
      </c>
      <c r="D95" s="34" t="s">
        <v>153</v>
      </c>
      <c r="E95" s="7" t="s">
        <v>2</v>
      </c>
      <c r="F95" s="74">
        <v>1</v>
      </c>
      <c r="G95" s="75"/>
      <c r="H95" s="8">
        <f t="shared" si="39"/>
        <v>0</v>
      </c>
      <c r="I95" s="23"/>
      <c r="J95" s="27">
        <f>I95*F95</f>
        <v>0</v>
      </c>
      <c r="K95" s="27">
        <f>G95+I95</f>
        <v>0</v>
      </c>
      <c r="L95" s="16">
        <f t="shared" si="43"/>
        <v>0</v>
      </c>
      <c r="M95" s="21">
        <f>L95*F95</f>
        <v>0</v>
      </c>
    </row>
    <row r="96" spans="1:13" ht="40.5" x14ac:dyDescent="0.25">
      <c r="A96" s="42" t="s">
        <v>40</v>
      </c>
      <c r="B96" s="90">
        <v>301</v>
      </c>
      <c r="C96" s="6" t="s">
        <v>191</v>
      </c>
      <c r="D96" s="34" t="s">
        <v>157</v>
      </c>
      <c r="E96" s="7" t="s">
        <v>2</v>
      </c>
      <c r="F96" s="73">
        <v>6</v>
      </c>
      <c r="G96" s="12"/>
      <c r="H96" s="8">
        <f t="shared" si="39"/>
        <v>0</v>
      </c>
      <c r="I96" s="23"/>
      <c r="J96" s="27">
        <f>I96*F96</f>
        <v>0</v>
      </c>
      <c r="K96" s="27">
        <f>G96+I96</f>
        <v>0</v>
      </c>
      <c r="L96" s="16">
        <f t="shared" si="43"/>
        <v>0</v>
      </c>
      <c r="M96" s="21">
        <f>L96*F96</f>
        <v>0</v>
      </c>
    </row>
    <row r="97" spans="1:13" ht="27.75" thickBot="1" x14ac:dyDescent="0.3">
      <c r="A97" s="42" t="s">
        <v>72</v>
      </c>
      <c r="B97" s="90">
        <v>321</v>
      </c>
      <c r="C97" s="6" t="s">
        <v>195</v>
      </c>
      <c r="D97" s="34" t="s">
        <v>152</v>
      </c>
      <c r="E97" s="7" t="s">
        <v>12</v>
      </c>
      <c r="F97" s="73">
        <v>0.19800000000000001</v>
      </c>
      <c r="G97" s="12"/>
      <c r="H97" s="8">
        <f>F97*G97</f>
        <v>0</v>
      </c>
      <c r="I97" s="23"/>
      <c r="J97" s="27">
        <f>I97*F97</f>
        <v>0</v>
      </c>
      <c r="K97" s="27">
        <f>G97+I97</f>
        <v>0</v>
      </c>
      <c r="L97" s="16">
        <f t="shared" si="43"/>
        <v>0</v>
      </c>
      <c r="M97" s="21">
        <f>L97*F97</f>
        <v>0</v>
      </c>
    </row>
    <row r="98" spans="1:13" ht="15" x14ac:dyDescent="0.25">
      <c r="A98" s="81"/>
      <c r="B98" s="82"/>
      <c r="C98" s="47" t="s">
        <v>192</v>
      </c>
      <c r="D98" s="48" t="s">
        <v>193</v>
      </c>
      <c r="E98" s="49"/>
      <c r="F98" s="49"/>
      <c r="G98" s="49"/>
      <c r="H98" s="49"/>
      <c r="I98" s="49"/>
      <c r="J98" s="49"/>
      <c r="K98" s="49"/>
      <c r="L98" s="49"/>
      <c r="M98" s="20">
        <f>SUM(M99)</f>
        <v>0</v>
      </c>
    </row>
    <row r="99" spans="1:13" x14ac:dyDescent="0.25">
      <c r="A99" s="42" t="s">
        <v>72</v>
      </c>
      <c r="B99" s="90">
        <v>801</v>
      </c>
      <c r="C99" s="6" t="s">
        <v>148</v>
      </c>
      <c r="D99" s="34" t="s">
        <v>60</v>
      </c>
      <c r="E99" s="7" t="s">
        <v>9</v>
      </c>
      <c r="F99" s="54">
        <v>1368.29</v>
      </c>
      <c r="G99" s="12"/>
      <c r="H99" s="8">
        <f>F99*G99</f>
        <v>0</v>
      </c>
      <c r="I99" s="12"/>
      <c r="J99" s="8">
        <f>I99*F99</f>
        <v>0</v>
      </c>
      <c r="K99" s="51">
        <f>G99+I99</f>
        <v>0</v>
      </c>
      <c r="L99" s="53">
        <f>(1+($G$101/100))*K99</f>
        <v>0</v>
      </c>
      <c r="M99" s="52">
        <f>L99*F99</f>
        <v>0</v>
      </c>
    </row>
    <row r="100" spans="1:13" ht="17.25" thickBot="1" x14ac:dyDescent="0.3">
      <c r="A100" s="143" t="s">
        <v>21</v>
      </c>
      <c r="B100" s="144"/>
      <c r="C100" s="144"/>
      <c r="D100" s="144"/>
      <c r="E100" s="144"/>
      <c r="F100" s="144"/>
      <c r="G100" s="144"/>
      <c r="H100" s="144"/>
      <c r="I100" s="144"/>
      <c r="J100" s="145"/>
      <c r="K100" s="140">
        <f>SUMIF(L9:L99,"&gt;0",M9:M99)</f>
        <v>0</v>
      </c>
      <c r="L100" s="141"/>
      <c r="M100" s="142"/>
    </row>
    <row r="101" spans="1:13" ht="15.75" customHeight="1" x14ac:dyDescent="0.2">
      <c r="A101" s="148"/>
      <c r="B101" s="148"/>
      <c r="C101" s="148"/>
      <c r="D101" s="148"/>
      <c r="E101" s="146" t="s">
        <v>44</v>
      </c>
      <c r="F101" s="147"/>
      <c r="G101" s="92"/>
      <c r="H101" s="41"/>
      <c r="I101" s="41"/>
      <c r="J101" s="41"/>
      <c r="K101" s="37"/>
      <c r="L101" s="35"/>
      <c r="M101" s="26"/>
    </row>
    <row r="102" spans="1:13" x14ac:dyDescent="0.25">
      <c r="B102" s="40"/>
      <c r="C102" s="40"/>
      <c r="I102" s="36"/>
      <c r="J102" s="36"/>
    </row>
    <row r="103" spans="1:13" ht="24" customHeight="1" x14ac:dyDescent="0.25">
      <c r="A103" s="106" t="s">
        <v>217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</row>
  </sheetData>
  <mergeCells count="32">
    <mergeCell ref="A100:J100"/>
    <mergeCell ref="E101:F101"/>
    <mergeCell ref="A101:D101"/>
    <mergeCell ref="D1:M1"/>
    <mergeCell ref="A1:C3"/>
    <mergeCell ref="A8:B8"/>
    <mergeCell ref="D3:M3"/>
    <mergeCell ref="A5:A6"/>
    <mergeCell ref="D5:D6"/>
    <mergeCell ref="B5:B6"/>
    <mergeCell ref="M5:M6"/>
    <mergeCell ref="C5:C6"/>
    <mergeCell ref="E5:E6"/>
    <mergeCell ref="L4:M4"/>
    <mergeCell ref="A4:I4"/>
    <mergeCell ref="F5:F6"/>
    <mergeCell ref="A103:M103"/>
    <mergeCell ref="G5:H5"/>
    <mergeCell ref="I5:J5"/>
    <mergeCell ref="A73:B73"/>
    <mergeCell ref="A78:B78"/>
    <mergeCell ref="A49:B49"/>
    <mergeCell ref="A36:B36"/>
    <mergeCell ref="A44:B44"/>
    <mergeCell ref="A16:B16"/>
    <mergeCell ref="A75:B75"/>
    <mergeCell ref="A28:B28"/>
    <mergeCell ref="L5:L6"/>
    <mergeCell ref="K5:K6"/>
    <mergeCell ref="A15:B15"/>
    <mergeCell ref="A83:B83"/>
    <mergeCell ref="K100:M100"/>
  </mergeCells>
  <phoneticPr fontId="2" type="noConversion"/>
  <pageMargins left="0.23622047244094491" right="0.23622047244094491" top="0.39370078740157483" bottom="0.39370078740157483" header="0.31496062992125984" footer="0.31496062992125984"/>
  <pageSetup paperSize="9" scale="66" fitToHeight="0" orientation="landscape" verticalDpi="300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2021-07-01T13:10:25Z</cp:lastPrinted>
  <dcterms:created xsi:type="dcterms:W3CDTF">2013-03-25T12:22:42Z</dcterms:created>
  <dcterms:modified xsi:type="dcterms:W3CDTF">2021-07-08T14:23:35Z</dcterms:modified>
</cp:coreProperties>
</file>