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User\Desktop\CEI BAIRRO NOVO HORIZONTE\"/>
    </mc:Choice>
  </mc:AlternateContent>
  <bookViews>
    <workbookView xWindow="0" yWindow="0" windowWidth="12495" windowHeight="5940" tabRatio="855"/>
  </bookViews>
  <sheets>
    <sheet name="ORÇAMENTO" sheetId="1" r:id="rId1"/>
  </sheets>
  <definedNames>
    <definedName name="_xlnm.Print_Area" localSheetId="0">ORÇAMENTO!$A$1:$L$215</definedName>
    <definedName name="_xlnm.Print_Titles" localSheetId="0">ORÇAMENTO!$1:$6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01" i="1" l="1"/>
  <c r="L111" i="1" l="1"/>
  <c r="K111" i="1" l="1"/>
  <c r="K21" i="1"/>
  <c r="K89" i="1"/>
  <c r="H64" i="1" l="1"/>
  <c r="K64" i="1"/>
  <c r="H21" i="1" l="1"/>
  <c r="J21" i="1"/>
  <c r="L21" i="1" s="1"/>
  <c r="J64" i="1"/>
  <c r="L64" i="1" s="1"/>
  <c r="H173" i="1"/>
  <c r="J173" i="1"/>
  <c r="K173" i="1"/>
  <c r="H27" i="1"/>
  <c r="J27" i="1"/>
  <c r="K27" i="1"/>
  <c r="J24" i="1"/>
  <c r="H24" i="1"/>
  <c r="K24" i="1"/>
  <c r="J162" i="1"/>
  <c r="H162" i="1"/>
  <c r="K162" i="1"/>
  <c r="H163" i="1"/>
  <c r="J163" i="1"/>
  <c r="K163" i="1"/>
  <c r="L24" i="1" l="1"/>
  <c r="L162" i="1"/>
  <c r="L173" i="1"/>
  <c r="L27" i="1"/>
  <c r="L163" i="1"/>
  <c r="K48" i="1" l="1"/>
  <c r="H48" i="1" l="1"/>
  <c r="H172" i="1"/>
  <c r="J172" i="1"/>
  <c r="K172" i="1"/>
  <c r="H171" i="1"/>
  <c r="J171" i="1"/>
  <c r="K171" i="1"/>
  <c r="H170" i="1"/>
  <c r="J170" i="1"/>
  <c r="K170" i="1"/>
  <c r="J145" i="1"/>
  <c r="K145" i="1"/>
  <c r="H145" i="1"/>
  <c r="J144" i="1"/>
  <c r="K144" i="1"/>
  <c r="H144" i="1"/>
  <c r="L144" i="1" l="1"/>
  <c r="L145" i="1"/>
  <c r="J48" i="1"/>
  <c r="L48" i="1" s="1"/>
  <c r="L172" i="1"/>
  <c r="L171" i="1"/>
  <c r="L170" i="1"/>
  <c r="K143" i="1"/>
  <c r="J143" i="1"/>
  <c r="H143" i="1"/>
  <c r="K142" i="1"/>
  <c r="J142" i="1"/>
  <c r="H142" i="1"/>
  <c r="K141" i="1"/>
  <c r="J141" i="1"/>
  <c r="H141" i="1"/>
  <c r="K140" i="1"/>
  <c r="J140" i="1"/>
  <c r="H140" i="1"/>
  <c r="K139" i="1"/>
  <c r="J139" i="1"/>
  <c r="H139" i="1"/>
  <c r="K138" i="1"/>
  <c r="J138" i="1"/>
  <c r="H138" i="1"/>
  <c r="K137" i="1"/>
  <c r="J137" i="1"/>
  <c r="H137" i="1"/>
  <c r="K136" i="1"/>
  <c r="J136" i="1"/>
  <c r="H136" i="1"/>
  <c r="K135" i="1"/>
  <c r="J135" i="1"/>
  <c r="H135" i="1"/>
  <c r="K134" i="1"/>
  <c r="J134" i="1"/>
  <c r="H134" i="1"/>
  <c r="K133" i="1"/>
  <c r="J133" i="1"/>
  <c r="H133" i="1"/>
  <c r="K132" i="1"/>
  <c r="J132" i="1"/>
  <c r="H132" i="1"/>
  <c r="K131" i="1"/>
  <c r="J131" i="1"/>
  <c r="H131" i="1"/>
  <c r="K130" i="1"/>
  <c r="J130" i="1"/>
  <c r="H130" i="1"/>
  <c r="K129" i="1"/>
  <c r="J129" i="1"/>
  <c r="H129" i="1"/>
  <c r="K128" i="1"/>
  <c r="J128" i="1"/>
  <c r="H128" i="1"/>
  <c r="K127" i="1"/>
  <c r="J127" i="1"/>
  <c r="H127" i="1"/>
  <c r="K126" i="1"/>
  <c r="J126" i="1"/>
  <c r="H126" i="1"/>
  <c r="K125" i="1"/>
  <c r="J125" i="1"/>
  <c r="H125" i="1"/>
  <c r="K124" i="1"/>
  <c r="J124" i="1"/>
  <c r="H124" i="1"/>
  <c r="K123" i="1"/>
  <c r="J123" i="1"/>
  <c r="H123" i="1"/>
  <c r="K122" i="1"/>
  <c r="J122" i="1"/>
  <c r="H122" i="1"/>
  <c r="K121" i="1"/>
  <c r="J121" i="1"/>
  <c r="H121" i="1"/>
  <c r="K120" i="1"/>
  <c r="J120" i="1"/>
  <c r="H120" i="1"/>
  <c r="K119" i="1"/>
  <c r="J119" i="1"/>
  <c r="H119" i="1"/>
  <c r="L122" i="1" l="1"/>
  <c r="L126" i="1"/>
  <c r="L130" i="1"/>
  <c r="L134" i="1"/>
  <c r="L125" i="1"/>
  <c r="L137" i="1"/>
  <c r="L121" i="1"/>
  <c r="L129" i="1"/>
  <c r="L141" i="1"/>
  <c r="L133" i="1"/>
  <c r="L120" i="1"/>
  <c r="L124" i="1"/>
  <c r="L128" i="1"/>
  <c r="L132" i="1"/>
  <c r="L136" i="1"/>
  <c r="L140" i="1"/>
  <c r="L119" i="1"/>
  <c r="L123" i="1"/>
  <c r="L127" i="1"/>
  <c r="L131" i="1"/>
  <c r="L135" i="1"/>
  <c r="L139" i="1"/>
  <c r="L143" i="1"/>
  <c r="L138" i="1"/>
  <c r="L142" i="1"/>
  <c r="L118" i="1" l="1"/>
  <c r="H168" i="1"/>
  <c r="K168" i="1"/>
  <c r="H167" i="1"/>
  <c r="J166" i="1"/>
  <c r="H165" i="1"/>
  <c r="K165" i="1"/>
  <c r="K166" i="1"/>
  <c r="K167" i="1"/>
  <c r="H161" i="1"/>
  <c r="K161" i="1"/>
  <c r="H158" i="1"/>
  <c r="H160" i="1"/>
  <c r="J157" i="1"/>
  <c r="K157" i="1"/>
  <c r="H157" i="1"/>
  <c r="K160" i="1"/>
  <c r="J156" i="1"/>
  <c r="K156" i="1"/>
  <c r="H156" i="1"/>
  <c r="H155" i="1"/>
  <c r="K155" i="1"/>
  <c r="J155" i="1"/>
  <c r="J154" i="1"/>
  <c r="K154" i="1"/>
  <c r="H154" i="1"/>
  <c r="H153" i="1"/>
  <c r="J153" i="1"/>
  <c r="K153" i="1"/>
  <c r="H151" i="1"/>
  <c r="J151" i="1"/>
  <c r="K151" i="1"/>
  <c r="H152" i="1"/>
  <c r="J152" i="1"/>
  <c r="K152" i="1"/>
  <c r="H150" i="1"/>
  <c r="J150" i="1"/>
  <c r="K150" i="1"/>
  <c r="H159" i="1"/>
  <c r="J159" i="1"/>
  <c r="K159" i="1"/>
  <c r="K158" i="1"/>
  <c r="K14" i="1"/>
  <c r="L14" i="1" s="1"/>
  <c r="J158" i="1" l="1"/>
  <c r="L156" i="1"/>
  <c r="J168" i="1"/>
  <c r="L168" i="1" s="1"/>
  <c r="J165" i="1"/>
  <c r="L165" i="1" s="1"/>
  <c r="H166" i="1"/>
  <c r="L166" i="1" s="1"/>
  <c r="J167" i="1"/>
  <c r="L167" i="1" s="1"/>
  <c r="L154" i="1"/>
  <c r="L155" i="1"/>
  <c r="L158" i="1"/>
  <c r="L157" i="1"/>
  <c r="L153" i="1"/>
  <c r="L150" i="1"/>
  <c r="J161" i="1"/>
  <c r="L161" i="1" s="1"/>
  <c r="J160" i="1"/>
  <c r="L160" i="1" s="1"/>
  <c r="L152" i="1"/>
  <c r="L151" i="1"/>
  <c r="L159" i="1"/>
  <c r="K193" i="1"/>
  <c r="J193" i="1"/>
  <c r="H193" i="1"/>
  <c r="K192" i="1"/>
  <c r="J192" i="1"/>
  <c r="H192" i="1"/>
  <c r="K191" i="1"/>
  <c r="J191" i="1"/>
  <c r="H191" i="1"/>
  <c r="K190" i="1"/>
  <c r="J190" i="1"/>
  <c r="H190" i="1"/>
  <c r="H104" i="1"/>
  <c r="K104" i="1"/>
  <c r="H46" i="1"/>
  <c r="J46" i="1"/>
  <c r="K46" i="1"/>
  <c r="K169" i="1"/>
  <c r="J169" i="1"/>
  <c r="H169" i="1"/>
  <c r="K149" i="1"/>
  <c r="J149" i="1"/>
  <c r="H149" i="1"/>
  <c r="J199" i="1"/>
  <c r="K110" i="1"/>
  <c r="J110" i="1"/>
  <c r="H110" i="1"/>
  <c r="H196" i="1"/>
  <c r="J198" i="1"/>
  <c r="J197" i="1"/>
  <c r="K199" i="1"/>
  <c r="K198" i="1"/>
  <c r="K197" i="1"/>
  <c r="K196" i="1"/>
  <c r="J205" i="1"/>
  <c r="J204" i="1"/>
  <c r="K205" i="1"/>
  <c r="K204" i="1"/>
  <c r="H203" i="1"/>
  <c r="K203" i="1"/>
  <c r="K202" i="1"/>
  <c r="J202" i="1"/>
  <c r="H202" i="1"/>
  <c r="K188" i="1"/>
  <c r="J188" i="1"/>
  <c r="H188" i="1"/>
  <c r="H177" i="1"/>
  <c r="J177" i="1"/>
  <c r="K177" i="1"/>
  <c r="H178" i="1"/>
  <c r="J178" i="1"/>
  <c r="K178" i="1"/>
  <c r="L191" i="1" l="1"/>
  <c r="L190" i="1"/>
  <c r="L193" i="1"/>
  <c r="L192" i="1"/>
  <c r="J104" i="1"/>
  <c r="L104" i="1" s="1"/>
  <c r="L149" i="1"/>
  <c r="L46" i="1"/>
  <c r="L169" i="1"/>
  <c r="J196" i="1"/>
  <c r="L196" i="1" s="1"/>
  <c r="L110" i="1"/>
  <c r="H197" i="1"/>
  <c r="L197" i="1" s="1"/>
  <c r="H198" i="1"/>
  <c r="L198" i="1" s="1"/>
  <c r="H199" i="1"/>
  <c r="L199" i="1" s="1"/>
  <c r="H205" i="1"/>
  <c r="L205" i="1" s="1"/>
  <c r="H204" i="1"/>
  <c r="L204" i="1" s="1"/>
  <c r="L178" i="1"/>
  <c r="J203" i="1"/>
  <c r="L203" i="1" s="1"/>
  <c r="L202" i="1"/>
  <c r="L188" i="1"/>
  <c r="L177" i="1"/>
  <c r="L97" i="1"/>
  <c r="K187" i="1"/>
  <c r="J187" i="1"/>
  <c r="H187" i="1"/>
  <c r="H186" i="1"/>
  <c r="K186" i="1"/>
  <c r="H185" i="1"/>
  <c r="J185" i="1"/>
  <c r="K185" i="1"/>
  <c r="H184" i="1"/>
  <c r="J184" i="1"/>
  <c r="K184" i="1"/>
  <c r="J182" i="1"/>
  <c r="K182" i="1"/>
  <c r="J183" i="1"/>
  <c r="K183" i="1"/>
  <c r="H182" i="1"/>
  <c r="H183" i="1"/>
  <c r="K179" i="1"/>
  <c r="K180" i="1"/>
  <c r="K181" i="1"/>
  <c r="J179" i="1"/>
  <c r="J180" i="1"/>
  <c r="J181" i="1"/>
  <c r="H179" i="1"/>
  <c r="H180" i="1"/>
  <c r="H181" i="1"/>
  <c r="K176" i="1"/>
  <c r="J176" i="1"/>
  <c r="H176" i="1"/>
  <c r="K83" i="1"/>
  <c r="J83" i="1"/>
  <c r="H83" i="1"/>
  <c r="K112" i="1"/>
  <c r="L112" i="1" s="1"/>
  <c r="H106" i="1"/>
  <c r="J106" i="1"/>
  <c r="K106" i="1"/>
  <c r="H109" i="1"/>
  <c r="K109" i="1"/>
  <c r="J109" i="1"/>
  <c r="H108" i="1"/>
  <c r="J108" i="1"/>
  <c r="K108" i="1"/>
  <c r="H103" i="1"/>
  <c r="K107" i="1"/>
  <c r="K105" i="1"/>
  <c r="K103" i="1"/>
  <c r="H189" i="1"/>
  <c r="J189" i="1"/>
  <c r="K189" i="1"/>
  <c r="H82" i="1"/>
  <c r="J82" i="1"/>
  <c r="K82" i="1"/>
  <c r="L102" i="1" l="1"/>
  <c r="L147" i="1"/>
  <c r="L195" i="1"/>
  <c r="L176" i="1"/>
  <c r="L82" i="1"/>
  <c r="L109" i="1"/>
  <c r="L83" i="1"/>
  <c r="L189" i="1"/>
  <c r="L108" i="1"/>
  <c r="L179" i="1"/>
  <c r="L106" i="1"/>
  <c r="L181" i="1"/>
  <c r="L185" i="1"/>
  <c r="L187" i="1"/>
  <c r="L180" i="1"/>
  <c r="L183" i="1"/>
  <c r="L184" i="1"/>
  <c r="L182" i="1"/>
  <c r="J186" i="1"/>
  <c r="L186" i="1" s="1"/>
  <c r="J103" i="1"/>
  <c r="L103" i="1" s="1"/>
  <c r="L175" i="1" l="1"/>
  <c r="H105" i="1"/>
  <c r="J105" i="1"/>
  <c r="L105" i="1" l="1"/>
  <c r="J107" i="1"/>
  <c r="H107" i="1"/>
  <c r="K116" i="1"/>
  <c r="J116" i="1"/>
  <c r="H116" i="1"/>
  <c r="K115" i="1"/>
  <c r="J115" i="1"/>
  <c r="H115" i="1"/>
  <c r="J68" i="1"/>
  <c r="J67" i="1"/>
  <c r="J63" i="1"/>
  <c r="J62" i="1"/>
  <c r="J61" i="1"/>
  <c r="K68" i="1"/>
  <c r="K67" i="1"/>
  <c r="H47" i="1"/>
  <c r="J47" i="1"/>
  <c r="K47" i="1"/>
  <c r="K65" i="1"/>
  <c r="J65" i="1"/>
  <c r="H65" i="1"/>
  <c r="K63" i="1"/>
  <c r="K62" i="1"/>
  <c r="K61" i="1"/>
  <c r="L47" i="1" l="1"/>
  <c r="L116" i="1"/>
  <c r="L107" i="1"/>
  <c r="L115" i="1"/>
  <c r="L65" i="1"/>
  <c r="H68" i="1"/>
  <c r="L68" i="1" s="1"/>
  <c r="H61" i="1"/>
  <c r="L61" i="1" s="1"/>
  <c r="H62" i="1"/>
  <c r="L62" i="1" s="1"/>
  <c r="H67" i="1"/>
  <c r="L67" i="1" s="1"/>
  <c r="H63" i="1"/>
  <c r="L63" i="1" s="1"/>
  <c r="K99" i="1"/>
  <c r="K100" i="1"/>
  <c r="H99" i="1"/>
  <c r="K96" i="1"/>
  <c r="K94" i="1"/>
  <c r="J96" i="1"/>
  <c r="L114" i="1" l="1"/>
  <c r="L59" i="1"/>
  <c r="J99" i="1"/>
  <c r="L99" i="1" s="1"/>
  <c r="H96" i="1"/>
  <c r="L96" i="1" s="1"/>
  <c r="K91" i="1" l="1"/>
  <c r="J100" i="1" l="1"/>
  <c r="H100" i="1"/>
  <c r="J89" i="1" l="1"/>
  <c r="H89" i="1"/>
  <c r="H88" i="1"/>
  <c r="L100" i="1"/>
  <c r="K93" i="1"/>
  <c r="K92" i="1"/>
  <c r="J92" i="1"/>
  <c r="H92" i="1"/>
  <c r="K88" i="1"/>
  <c r="J88" i="1"/>
  <c r="K87" i="1"/>
  <c r="J87" i="1"/>
  <c r="H87" i="1"/>
  <c r="K81" i="1"/>
  <c r="J81" i="1"/>
  <c r="H81" i="1"/>
  <c r="H80" i="1"/>
  <c r="J80" i="1"/>
  <c r="K80" i="1"/>
  <c r="H79" i="1"/>
  <c r="J79" i="1"/>
  <c r="K79" i="1"/>
  <c r="H78" i="1"/>
  <c r="J78" i="1"/>
  <c r="K78" i="1"/>
  <c r="H77" i="1"/>
  <c r="J77" i="1"/>
  <c r="K77" i="1"/>
  <c r="K76" i="1"/>
  <c r="J76" i="1"/>
  <c r="H76" i="1"/>
  <c r="J75" i="1"/>
  <c r="H75" i="1"/>
  <c r="K74" i="1"/>
  <c r="K75" i="1"/>
  <c r="J74" i="1"/>
  <c r="H74" i="1"/>
  <c r="K73" i="1"/>
  <c r="J73" i="1"/>
  <c r="H73" i="1"/>
  <c r="K72" i="1"/>
  <c r="J72" i="1"/>
  <c r="K71" i="1"/>
  <c r="J71" i="1"/>
  <c r="H71" i="1"/>
  <c r="J56" i="1"/>
  <c r="H52" i="1"/>
  <c r="K57" i="1"/>
  <c r="K56" i="1"/>
  <c r="K55" i="1"/>
  <c r="K54" i="1"/>
  <c r="K53" i="1"/>
  <c r="K52" i="1"/>
  <c r="K51" i="1"/>
  <c r="H45" i="1"/>
  <c r="J45" i="1"/>
  <c r="K45" i="1"/>
  <c r="H31" i="1"/>
  <c r="J31" i="1"/>
  <c r="K31" i="1"/>
  <c r="H30" i="1"/>
  <c r="J30" i="1"/>
  <c r="K30" i="1"/>
  <c r="K29" i="1"/>
  <c r="J29" i="1"/>
  <c r="H29" i="1"/>
  <c r="K43" i="1"/>
  <c r="K44" i="1"/>
  <c r="H34" i="1"/>
  <c r="K34" i="1"/>
  <c r="K35" i="1"/>
  <c r="J35" i="1"/>
  <c r="H35" i="1"/>
  <c r="H40" i="1"/>
  <c r="J40" i="1"/>
  <c r="K40" i="1"/>
  <c r="H39" i="1"/>
  <c r="J39" i="1"/>
  <c r="K39" i="1"/>
  <c r="H36" i="1"/>
  <c r="J36" i="1"/>
  <c r="K36" i="1"/>
  <c r="H38" i="1"/>
  <c r="K38" i="1"/>
  <c r="J38" i="1"/>
  <c r="K37" i="1"/>
  <c r="J37" i="1"/>
  <c r="H37" i="1"/>
  <c r="J32" i="1"/>
  <c r="J42" i="1"/>
  <c r="K42" i="1"/>
  <c r="K19" i="1"/>
  <c r="K20" i="1"/>
  <c r="K22" i="1"/>
  <c r="K23" i="1"/>
  <c r="K25" i="1"/>
  <c r="K26" i="1"/>
  <c r="K33" i="1"/>
  <c r="K41" i="1"/>
  <c r="K28" i="1"/>
  <c r="K32" i="1"/>
  <c r="K208" i="1"/>
  <c r="K209" i="1"/>
  <c r="K11" i="1"/>
  <c r="K12" i="1"/>
  <c r="K13" i="1"/>
  <c r="K15" i="1"/>
  <c r="K16" i="1"/>
  <c r="K9" i="1"/>
  <c r="J25" i="1"/>
  <c r="J26" i="1"/>
  <c r="H25" i="1"/>
  <c r="H26" i="1"/>
  <c r="H41" i="1"/>
  <c r="H16" i="1"/>
  <c r="J16" i="1"/>
  <c r="H15" i="1"/>
  <c r="J15" i="1"/>
  <c r="H208" i="1"/>
  <c r="J209" i="1"/>
  <c r="H209" i="1"/>
  <c r="H9" i="1"/>
  <c r="J9" i="1"/>
  <c r="L89" i="1" l="1"/>
  <c r="L39" i="1"/>
  <c r="L45" i="1"/>
  <c r="L78" i="1"/>
  <c r="L26" i="1"/>
  <c r="L16" i="1"/>
  <c r="L35" i="1"/>
  <c r="L15" i="1"/>
  <c r="L74" i="1"/>
  <c r="L25" i="1"/>
  <c r="L71" i="1"/>
  <c r="L75" i="1"/>
  <c r="L87" i="1"/>
  <c r="L209" i="1"/>
  <c r="L30" i="1"/>
  <c r="L76" i="1"/>
  <c r="L80" i="1"/>
  <c r="L92" i="1"/>
  <c r="L37" i="1"/>
  <c r="L40" i="1"/>
  <c r="L29" i="1"/>
  <c r="L79" i="1"/>
  <c r="L88" i="1"/>
  <c r="L9" i="1"/>
  <c r="L38" i="1"/>
  <c r="L36" i="1"/>
  <c r="L31" i="1"/>
  <c r="L73" i="1"/>
  <c r="L77" i="1"/>
  <c r="L81" i="1"/>
  <c r="H57" i="1"/>
  <c r="H51" i="1"/>
  <c r="H53" i="1"/>
  <c r="H56" i="1"/>
  <c r="L56" i="1" s="1"/>
  <c r="H72" i="1"/>
  <c r="L72" i="1" s="1"/>
  <c r="H43" i="1"/>
  <c r="J52" i="1"/>
  <c r="L52" i="1" s="1"/>
  <c r="J44" i="1"/>
  <c r="H44" i="1"/>
  <c r="J34" i="1"/>
  <c r="L34" i="1" s="1"/>
  <c r="H32" i="1"/>
  <c r="L32" i="1" s="1"/>
  <c r="H42" i="1"/>
  <c r="L42" i="1" s="1"/>
  <c r="J41" i="1"/>
  <c r="L41" i="1" s="1"/>
  <c r="L70" i="1" l="1"/>
  <c r="L44" i="1"/>
  <c r="J57" i="1"/>
  <c r="L57" i="1" s="1"/>
  <c r="H91" i="1"/>
  <c r="J51" i="1"/>
  <c r="L51" i="1" s="1"/>
  <c r="J53" i="1"/>
  <c r="L53" i="1" s="1"/>
  <c r="H55" i="1"/>
  <c r="H54" i="1"/>
  <c r="J54" i="1"/>
  <c r="J43" i="1"/>
  <c r="L43" i="1" s="1"/>
  <c r="H28" i="1"/>
  <c r="L54" i="1" l="1"/>
  <c r="J91" i="1"/>
  <c r="L91" i="1" s="1"/>
  <c r="J55" i="1"/>
  <c r="L55" i="1" s="1"/>
  <c r="H93" i="1"/>
  <c r="J93" i="1"/>
  <c r="J28" i="1"/>
  <c r="L28" i="1" s="1"/>
  <c r="L50" i="1" l="1"/>
  <c r="L93" i="1"/>
  <c r="J94" i="1"/>
  <c r="H94" i="1"/>
  <c r="L94" i="1" l="1"/>
  <c r="L85" i="1" s="1"/>
  <c r="J208" i="1" l="1"/>
  <c r="L208" i="1" s="1"/>
  <c r="L207" i="1" s="1"/>
  <c r="H20" i="1" l="1"/>
  <c r="J20" i="1"/>
  <c r="H22" i="1"/>
  <c r="J22" i="1"/>
  <c r="H23" i="1"/>
  <c r="J23" i="1"/>
  <c r="H33" i="1"/>
  <c r="J33" i="1"/>
  <c r="J19" i="1"/>
  <c r="H19" i="1"/>
  <c r="H11" i="1"/>
  <c r="J11" i="1"/>
  <c r="H12" i="1"/>
  <c r="J12" i="1"/>
  <c r="H13" i="1"/>
  <c r="J13" i="1"/>
  <c r="L12" i="1" l="1"/>
  <c r="L23" i="1"/>
  <c r="L20" i="1"/>
  <c r="L13" i="1"/>
  <c r="L11" i="1"/>
  <c r="L33" i="1"/>
  <c r="L22" i="1"/>
  <c r="L19" i="1"/>
  <c r="L18" i="1" l="1"/>
  <c r="L7" i="1"/>
  <c r="G211" i="1" l="1"/>
  <c r="B4" i="1" l="1"/>
  <c r="G212" i="1"/>
</calcChain>
</file>

<file path=xl/sharedStrings.xml><?xml version="1.0" encoding="utf-8"?>
<sst xmlns="http://schemas.openxmlformats.org/spreadsheetml/2006/main" count="801" uniqueCount="471">
  <si>
    <t>ITEM</t>
  </si>
  <si>
    <t>SERVIÇO</t>
  </si>
  <si>
    <t>UNID.</t>
  </si>
  <si>
    <t>QUANT.</t>
  </si>
  <si>
    <t>1.</t>
  </si>
  <si>
    <t>1.1</t>
  </si>
  <si>
    <t>2.1</t>
  </si>
  <si>
    <t>2.2</t>
  </si>
  <si>
    <t>2.3</t>
  </si>
  <si>
    <t>2.4</t>
  </si>
  <si>
    <t>2.5</t>
  </si>
  <si>
    <t>2.6</t>
  </si>
  <si>
    <t>2.7</t>
  </si>
  <si>
    <t>2.8</t>
  </si>
  <si>
    <t>2.9</t>
  </si>
  <si>
    <t>2.10</t>
  </si>
  <si>
    <t>3.</t>
  </si>
  <si>
    <t>3.1</t>
  </si>
  <si>
    <t>3.2</t>
  </si>
  <si>
    <t>3.3</t>
  </si>
  <si>
    <t>3.4</t>
  </si>
  <si>
    <t>3.5</t>
  </si>
  <si>
    <t>3.6</t>
  </si>
  <si>
    <t>4.</t>
  </si>
  <si>
    <t>4.1</t>
  </si>
  <si>
    <t>4.2</t>
  </si>
  <si>
    <t>3.7</t>
  </si>
  <si>
    <t>5.</t>
  </si>
  <si>
    <t>5.1</t>
  </si>
  <si>
    <t>5.2</t>
  </si>
  <si>
    <t>5.3</t>
  </si>
  <si>
    <t>5.4</t>
  </si>
  <si>
    <t>ESQUADRIAS</t>
  </si>
  <si>
    <t>7.</t>
  </si>
  <si>
    <t>7.1</t>
  </si>
  <si>
    <t>7.2</t>
  </si>
  <si>
    <t>m</t>
  </si>
  <si>
    <t>9.</t>
  </si>
  <si>
    <t>SUBTOTAL</t>
  </si>
  <si>
    <t>10.</t>
  </si>
  <si>
    <t>11.3</t>
  </si>
  <si>
    <t>11.4</t>
  </si>
  <si>
    <t>11.5</t>
  </si>
  <si>
    <t>11.6</t>
  </si>
  <si>
    <t>11.7</t>
  </si>
  <si>
    <t>11.8</t>
  </si>
  <si>
    <t>11.9</t>
  </si>
  <si>
    <t>11.10</t>
  </si>
  <si>
    <t>11.11</t>
  </si>
  <si>
    <t>11.12</t>
  </si>
  <si>
    <t>12.</t>
  </si>
  <si>
    <t>VALOR TOTAL</t>
  </si>
  <si>
    <t>kg</t>
  </si>
  <si>
    <t>MATERIAL</t>
  </si>
  <si>
    <t>Valor Unitário</t>
  </si>
  <si>
    <t>MÃO DE OBRA</t>
  </si>
  <si>
    <t>m2</t>
  </si>
  <si>
    <t>h</t>
  </si>
  <si>
    <t>LASTRO DE CONCRETO MAGRO, APLICADO EM BLOCOS DE COROAMENTO OU SAPATAS, ESPESSURA DE 3 CM</t>
  </si>
  <si>
    <t>TAPUME COM TELHA METÁLICA</t>
  </si>
  <si>
    <t>Projeto de estrutura metálica de cobertura</t>
  </si>
  <si>
    <t>ENGENHEIRO CIVIL DE OBRA PLENO COM ENCARGOS COMPLEMENTARES</t>
  </si>
  <si>
    <t>1.1.1</t>
  </si>
  <si>
    <t>ESTADO DE SANTA CATARINA
PREFEITURA MUNICIPAL DE RIO DAS ANTAS
SECRETARIA DE DESENVOLVIMENTO, INDÚSTRIA, COMÉRCIO, TURISMO E PLANEJAMENTO</t>
  </si>
  <si>
    <t>PLANILHA ORÇAMENTÁRIA
OBRA: CONSTRUÇÃO DE CENTRO DE EDUCAÇÃO INFANTIL NO BAIRRO NOVO HORIZONTE</t>
  </si>
  <si>
    <t>Código</t>
  </si>
  <si>
    <t>Referenc.</t>
  </si>
  <si>
    <t>SINAPI</t>
  </si>
  <si>
    <t xml:space="preserve">1.2 </t>
  </si>
  <si>
    <t>SERVIÇOS PRELIMINARES</t>
  </si>
  <si>
    <t>Locação da obra</t>
  </si>
  <si>
    <t>1.2.1</t>
  </si>
  <si>
    <t>1.2.2</t>
  </si>
  <si>
    <t>1.2.3</t>
  </si>
  <si>
    <t>1.2.5</t>
  </si>
  <si>
    <t>74209/1</t>
  </si>
  <si>
    <t>PLACA DE OBRA EM CHAPA DE ACO GALVANIZADO (2 m x 1,20 m)</t>
  </si>
  <si>
    <t>ADMINISTRAÇÃO LOCAL</t>
  </si>
  <si>
    <t>90776</t>
  </si>
  <si>
    <t>ENCARREGADO GERAL COM ENCARGOS COMPLEMENTARES</t>
  </si>
  <si>
    <t>un</t>
  </si>
  <si>
    <t>ENTRADA DE ENERGIA</t>
  </si>
  <si>
    <t>LOCAÇÃO DE PONTO PARA REFERÊNCIA TOPOGRÁFICA</t>
  </si>
  <si>
    <t>1.2.6</t>
  </si>
  <si>
    <t>LOCACAO CONVENCIONAL DE OBRA, UTILIZANDO GABARITO DE TÁBUAS CORRIDAS PONTALETADAS A CADA 2,00 M</t>
  </si>
  <si>
    <t xml:space="preserve">2. </t>
  </si>
  <si>
    <t>ESCAVAÇÃO MECANIZADA PARA VIGA BALDRAME, COM PREVISÃO DE FÔRMA, COM MINI-ESCAVADEIRA</t>
  </si>
  <si>
    <t>Total</t>
  </si>
  <si>
    <t>m3</t>
  </si>
  <si>
    <t>CONCRETAGEM DE SAPATAS, FCK 20 MPA, COM USO DE BOMBA LANÇAMENTO, ADENSAMENTO E ACABAMENTO</t>
  </si>
  <si>
    <t>96557</t>
  </si>
  <si>
    <t>CONCRETAGEM DE VIGAS BALDRAMES, FCK 20 MPA, COM USO DE BOMBA LANÇAMENTO, ADENSAMENTO E ACABAMENTO</t>
  </si>
  <si>
    <t>ESTRUTURA</t>
  </si>
  <si>
    <t>Preço unit. Mat. + M.O.</t>
  </si>
  <si>
    <t>74106/1</t>
  </si>
  <si>
    <t>IMPERMEABILIZACAO DE VIGAS BALDRAMES, COM TINTA ASFALTICA, DUAS DEMÃOS</t>
  </si>
  <si>
    <t>92720</t>
  </si>
  <si>
    <t>CONCRETAGEM DE PILARES, FCK = 20 MPA, COM USO DE BOMBA - LANÇAMENTO, ADENSAMENTO E ACABAMENTO</t>
  </si>
  <si>
    <t>ARMAÇÃO DE SAPATA UTILIZANDO AÇO CA-50 DE 10 MM - MONTAGEM</t>
  </si>
  <si>
    <t>ARMAÇÃO DE SAPATA UTILIZANDO AÇO CA-50 DE 12,5 MM - MONTAGEM</t>
  </si>
  <si>
    <t>ARMAÇÃO DE VIGA UTILIZANDO AÇO CA-50 DE 12,5 MM - MONTAGEM</t>
  </si>
  <si>
    <t>96545</t>
  </si>
  <si>
    <t>ARMAÇÃO DE VIGA UTILIZANDO AÇO CA-50 DE 8 MM - MONTAGEM</t>
  </si>
  <si>
    <t>ARMAÇÃO DE VIGA UTILIZANDO AÇO CA-50 DE 10 MM - MONTAGEM</t>
  </si>
  <si>
    <t>96548</t>
  </si>
  <si>
    <t>ARMAÇÃO DE VIGA UTILIZANDO AÇO CA-50 DE 16 MM - MONTAGEM</t>
  </si>
  <si>
    <t>96544</t>
  </si>
  <si>
    <t>ARMAÇÃO DE VIGA UTILIZANDO AÇO CA-50 DE 6,3 MM - MONTAGEM</t>
  </si>
  <si>
    <t>96543</t>
  </si>
  <si>
    <t>ARMAÇÃO DE VIGA UTILIZANDO AÇO CA-60 DE 5 MM - MONTAGEM</t>
  </si>
  <si>
    <t>ARMAÇÃO DE VIGA UTILIZANDO AÇO CA-50 DE 25 MM - MONTAGEM</t>
  </si>
  <si>
    <t>96550</t>
  </si>
  <si>
    <t>92723</t>
  </si>
  <si>
    <t>CONCRETAGEM DE VIGAS E LAJES, FCK=20 MPA, COM USO DE BOMBA - LANÇAMENTO, ADENSAMENTO E ACABAMENTO</t>
  </si>
  <si>
    <t>92775</t>
  </si>
  <si>
    <t>ARMAÇÃO DE PILAR UTILIZANDO AÇO CA-60 DE 5,0 MM - MONTAGEM</t>
  </si>
  <si>
    <t>92778</t>
  </si>
  <si>
    <t>ARMAÇÃO DE PILAR UTILIZANDO AÇO CA-50 DE 10,0 MM - MONTAGEM</t>
  </si>
  <si>
    <t>ARMAÇÃO DE PILAR UTILIZANDO AÇO CA-50 DE 12,5 MM - MONTAGEM</t>
  </si>
  <si>
    <t>92779</t>
  </si>
  <si>
    <t>LAJE PRE-MOLDADA P/PISO, E=8CM, C/LAJOTAS E CAP.C/CONC FCK=20MPA, 4CM, INTER-EIXO 39 CM, C/ESCORAMENTO (REAPR.3X) E FERRAGEM NEGATIVA</t>
  </si>
  <si>
    <t>74202/2</t>
  </si>
  <si>
    <t>2.11</t>
  </si>
  <si>
    <t>2.13</t>
  </si>
  <si>
    <t>2.14</t>
  </si>
  <si>
    <t>2.15</t>
  </si>
  <si>
    <t>2.16</t>
  </si>
  <si>
    <t>2.17</t>
  </si>
  <si>
    <t>2.18</t>
  </si>
  <si>
    <t>2.19</t>
  </si>
  <si>
    <t>2.20</t>
  </si>
  <si>
    <t>2.21</t>
  </si>
  <si>
    <t>2.22</t>
  </si>
  <si>
    <t>2.23</t>
  </si>
  <si>
    <t>2.24</t>
  </si>
  <si>
    <t>2.25</t>
  </si>
  <si>
    <t>ALVENARIA DE VEDAÇÃO DE BLOCOS CERÂMICOS FURADOS NA HORIZONTAL DE 11,5X19X19CM (ESPESSURA 11,5CM) DE PAREDES E ARGAMASSA DE ASSENTAMENTO COM PREPARO EM BETONEIRA</t>
  </si>
  <si>
    <t>CONTRAVERGA MOLDADA IN LOCO EM CONCRETO PARA VÃOS DE ATÉ 1,5 M DE COMPRIMENTO</t>
  </si>
  <si>
    <t>VERGA MOLDADA IN LOCO EM CONCRETO PARA JANELAS COM ATÉ 1,5 M DE VÃO</t>
  </si>
  <si>
    <t>VERGA MOLDADA IN LOCO EM CONCRETO PARA JANELAS COM MAIS DE 1,5 M DE VÃO</t>
  </si>
  <si>
    <t>93188</t>
  </si>
  <si>
    <t>VERGA MOLDADA IN LOCO EM CONCRETO PARA PORTAS COM ATÉ 1,5 M DE VÃO</t>
  </si>
  <si>
    <t>VERGA MOLDADA IN LOCO EM CONCRETO PARA PORTAS COM MAIS DE 1,5 M DE VÃO</t>
  </si>
  <si>
    <t>93189</t>
  </si>
  <si>
    <t>ALVENARIA</t>
  </si>
  <si>
    <t>JANELA DE ALUMÍNIO DE CORRER, 2 FOLHAS, FIXAÇÃO COM ARGAMASSA, COM VIDROS, PADRONIZADA</t>
  </si>
  <si>
    <t>JANELA DE ALUMÍNIO MAXIM-AR, FIXAÇÃO COM ARGAMASSA, COM VIDROS, PADRONIZADA</t>
  </si>
  <si>
    <t>94581</t>
  </si>
  <si>
    <t>JANELA DE ALUMÍNIO DE CORRER, 4 FOLHAS, FIXAÇÃO COM ARGAMASSA, COM VIDROS, PADRONIZADA</t>
  </si>
  <si>
    <t>94585</t>
  </si>
  <si>
    <t>TELA DE ACO SOLDADA GALVANIZADA/ZINCADA PARA ALVENARIA, FIO  D = *1,24 MM, MALHA 25 X 25 MM</t>
  </si>
  <si>
    <t>37411</t>
  </si>
  <si>
    <t>SINAPI-I</t>
  </si>
  <si>
    <t>CANTONEIRA FERRO GALVANIZADO DE ABAS IGUAIS, 1" X 1/8" (L X E) , 1,20KG/M</t>
  </si>
  <si>
    <t>567</t>
  </si>
  <si>
    <t>SERVENTE DE OBRAS</t>
  </si>
  <si>
    <t>SOLDA DE TOPO EM CHAPA/PERFIL/TUBO DE AÇO CHANFRADO, ESPESSURA=5/16''</t>
  </si>
  <si>
    <t>98749</t>
  </si>
  <si>
    <t>KIT DE PORTA DE MADEIRA PARA PINTURA, SEMI-OCA (LEVE OU MÉDIA), PADRÃO POPULAR, 80X210CM, ESPESSURA DE 3,5CM, INCLUSOS: DOBRADIÇAS, MONTAGEM E INSTALAÇÃO DO BATENTE, FECHADURA COM EXECUÇÃO DO FURO - FORNECIMENTO E INSTALAÇÃO</t>
  </si>
  <si>
    <t>PORTA EM ALUMÍNIO DE ABRIR TIPO VENEZIANA COM GUARNIÇÃO, FIXAÇÃO COM PARAFUSOS - FORNECIMENTO E INSTALAÇÃO</t>
  </si>
  <si>
    <t>PORTA DE CORRER EM ALUMINIO, COM DUAS FOLHAS PARA VIDRO, INCLUSO VIDRO LISO INCOLOR, FECHADURA E PUXADOR, SEM GUARNICAO/ALIZAR/VISTA</t>
  </si>
  <si>
    <t>73838/1</t>
  </si>
  <si>
    <t>PORTA DE VIDRO TEMPERADO, 0,9X2,10M, ESPESSURA 10MM, INCLUSIVE ACESSORIOS</t>
  </si>
  <si>
    <t>87905</t>
  </si>
  <si>
    <t>CHAPISCO APLICADO EM ALVENARIA EXTERNA, COM COLHER DE PEDREIRO.  ARGAMASSA TRAÇO 1:3 COM PREPARO EM BETONEIRA</t>
  </si>
  <si>
    <t>CHAPISCO APLICADO EM ALVENARIA INTERNA, COM COLHER DE PEDREIRO.  ARGAMASSA TRAÇO 1:3 COM PREPARO EM BETONEIRA</t>
  </si>
  <si>
    <t>87879</t>
  </si>
  <si>
    <t>EMBOÇO, PARA RECEBIMENTO DE CERÂMICA, EM ARGAMASSA TRAÇO 1:2:8, PREPARO MANUAL, APLICADO MANUALMENTE EM FACES INTERNAS DE PAREDES, PARA AMBIENTE COM ÁREA  MAIOR QUE 10M2, ESPESSURA DE 20MM, COM EXECUÇÃO DE TALISCAS</t>
  </si>
  <si>
    <t>87536</t>
  </si>
  <si>
    <t>APLICAÇÃO MANUAL DE MASSA ACRÍLICA EM PAREDES, UMA DEMÃO</t>
  </si>
  <si>
    <t>APLICAÇÃO MANUAL DE PINTURA COM TINTA LÁTEX ACRÍLICA EM PAREDES, DUAS DEMÃOS</t>
  </si>
  <si>
    <t>Argamassas externas</t>
  </si>
  <si>
    <t>Argamassas internas</t>
  </si>
  <si>
    <t>Revestimentos externos</t>
  </si>
  <si>
    <t>Revestimentos internos</t>
  </si>
  <si>
    <t>6.</t>
  </si>
  <si>
    <t>PISOS</t>
  </si>
  <si>
    <t>94107</t>
  </si>
  <si>
    <t>LASTRO COM PREPARO DE FUNDO, COM COMPACTAÇÃO, COM CAMADA DE BRITA, LANÇAMENTO MANUAL</t>
  </si>
  <si>
    <t>87745</t>
  </si>
  <si>
    <t>CONTRAPISO EM ARGAMASSA TRAÇO 1:4 (CIMENTO E AREIA), PREPARO MECÂNICO COM BETONEIRA 400 L, APLICADO EM ÁREAS MOLHADAS SOBRE LAJE, ADERIDO, ESPESSURA 3CM</t>
  </si>
  <si>
    <t>CONTRAPISO EM ARGAMASSA TRAÇO 1:4 (CIMENTO E AREIA), PREPARO MECÂNICO COM BETONEIRA 400 L, APLICADO EM ÁREAS SECAS SOBRE LAJE, ADERIDO, ESPESSURA 3CM</t>
  </si>
  <si>
    <t>87630</t>
  </si>
  <si>
    <t>6.1</t>
  </si>
  <si>
    <t>6.2</t>
  </si>
  <si>
    <t>RODAPÉ CERÂMICO DE 7CM DE ALTURA</t>
  </si>
  <si>
    <t>88650</t>
  </si>
  <si>
    <t>Pisos internos e calçada</t>
  </si>
  <si>
    <t>6.1.1</t>
  </si>
  <si>
    <t>6.1.2</t>
  </si>
  <si>
    <t>6.1.3</t>
  </si>
  <si>
    <t>6.2.2</t>
  </si>
  <si>
    <t>6.2.3</t>
  </si>
  <si>
    <t>Paver externo</t>
  </si>
  <si>
    <t>EXECUÇÃO DE PÁTIO/ESTACIONAMENTO EM PISO INTERTRAVADO, COM BLOCO RETANGULAR COR NATURAL DE 20 X 10 CM, ESPESSURA 6 CM</t>
  </si>
  <si>
    <t>92397</t>
  </si>
  <si>
    <t>ASSENTAMENTO DE MEIO-FIO EM TRECHO RETO, CONFECCIONADA EM CONCRETO PRÉ-FABRICADO, DIMENSÕES 100X15X13X20 CM (COMPRIMENTO X BASE INFERIOR X BASE SUPERIOR X ALTURA), PARA URBANIZAÇÃO INTERNA DE EMPREENDIMENTOS</t>
  </si>
  <si>
    <t>94275</t>
  </si>
  <si>
    <t>FORROS</t>
  </si>
  <si>
    <t>FORRO EM RÉGUAS DE PVC, FRISADO, PARA AMBIENTES RESIDENCIAIS, INCLUSIVE ESTRUTURA DE FIXAÇÃO</t>
  </si>
  <si>
    <t>96111</t>
  </si>
  <si>
    <t>96121</t>
  </si>
  <si>
    <t>ACABAMENTOS PARA FORRO (RODA-FORRO EM PERFIL PLÁSTICO)</t>
  </si>
  <si>
    <t>8.</t>
  </si>
  <si>
    <t>COBERTURA</t>
  </si>
  <si>
    <t>74065/3</t>
  </si>
  <si>
    <t>PINTURA ESMALTE BRILHANTE PARA MADEIRA, DUAS DEMAOS, SOBRE FUNDO NIVELADOR BRANCO</t>
  </si>
  <si>
    <t>DIVISORIA EM GRANITO BRANCO POLIDO, ESP = 3CM, ASSENTADO COM ARGAMASSA TRACO 1:4, ARREMATE EM CIMENTO BRANCO, EXCLUSIVE FERRAGENS</t>
  </si>
  <si>
    <t>79627</t>
  </si>
  <si>
    <t>8.1</t>
  </si>
  <si>
    <t>8.2</t>
  </si>
  <si>
    <t>TRAMA DE AÇO COMPOSTA POR TERÇAS PARA TELHADOS DE ATÉ 2 ÁGUAS PARA TELHA ONDULADA DE FIBROCIMENTO, INCLUSO TRANSPORTE VERTICAL</t>
  </si>
  <si>
    <t>TELHAMENTO COM TELHA ONDULADA DE FIBROCIMENTO E = 6 MM, COM RECOBRIMENTO LATERAL DE 1/4 DE ONDA PARA TELHADO COM INCLINAÇÃO MAIOR QUE 10°, COM ATÉ 2 ÁGUAS, INCLUSO IÇAMENTO</t>
  </si>
  <si>
    <t>SUBCOBERTURA COM MANTA PLÁSTICA REVESTIDA POR PELÍCULA DE ALUMÍNO, INCLUSO TRANSPORTE VERTICAL</t>
  </si>
  <si>
    <t>94227</t>
  </si>
  <si>
    <t>CALHA EM CHAPA DE AÇO GALVANIZADO NÚMERO 24, DESENVOLVIMENTO DE 33 CM, INCLUSO TRANSPORTE VERTICAL</t>
  </si>
  <si>
    <t>RUFO EM CHAPA DE AÇO GALVANIZADO NÚMERO 24, CORTE DE 25 CM, INCLUSO TRANSPORTE VERTICAL</t>
  </si>
  <si>
    <t>94223</t>
  </si>
  <si>
    <t>CUMEEIRA PARA TELHA DE FIBROCIMENTO ONDULADA E = 6 MM, INCLUSO ACESSÓRIOS DE FIXAÇÃO E IÇAMENTO</t>
  </si>
  <si>
    <t>PLATIBANDA EM ALUMÍNIO COMPOSTO (ACM)</t>
  </si>
  <si>
    <t>Cotação</t>
  </si>
  <si>
    <t>COBERTURA EM POLICARBONATO E ESTRUTURA METÁLICA</t>
  </si>
  <si>
    <t>REVESTIMENTOS DE PAREDES</t>
  </si>
  <si>
    <t>PEITORIL EM MARMORE BRANCO, LARGURA DE 15CM, ASSENTADO COM ARGAMASSA TRAÇO 1:4 (CIMENTO E AREIA MEDIA), PREPARO MANUAL DA ARGAMASSA</t>
  </si>
  <si>
    <t>84088</t>
  </si>
  <si>
    <t>TÊ, EM FERRO GALVANIZADO, CONEXÃO ROSQUEADA, DN 20 (3/4"), INSTALADO EM RAMAIS E SUB-RAMAIS DE GÁS - FORNECIMENTO E INSTALAÇÃO</t>
  </si>
  <si>
    <t>VALVULA DE ESFERA BRUTA EM BRONZE, BITOLA 3/4 "</t>
  </si>
  <si>
    <t>TAMPAO / CAP, ROSCA FEMEA, METALICO, PARA TUBO PEX, DN 3/4"</t>
  </si>
  <si>
    <t>TUBO DE AÇO GALVANIZADO COM COSTURA, CLASSE MÉDIA, CONEXÃO ROSQUEADA, DN 20 (3/4"), INSTALADO EM RAMAIS E SUB-RAMAIS DE GÁS - FORNECIMENTO E INSTALAÇÃO</t>
  </si>
  <si>
    <t>LOUÇAS, METAIS E COMPLEMENTOS</t>
  </si>
  <si>
    <t>VASO SANITARIO INFANTIL SIFONADO, PARA VALVULA DE DESCARGA, EM LOUÇA BRANCA, COM ACESSORIOS, INCLUSIVE ASSENTO PLASTICO, BOLSA DE BORRACHA PARA LIGACAO, TUBO PVC LIGACAO - FORNECIMENTO E INSTALACAO</t>
  </si>
  <si>
    <t>VASO SANITARIO SIFONADO CONVENCIONAL PARA PCD SEM FURO FRONTAL COM LOUÇA BRANCA SEM ASSENTO -  FORNECIMENTO E INSTALAÇÃO</t>
  </si>
  <si>
    <t>BANCADA GRANITO CINZA POLIDO 0,50 X 0,60M, INCL. CUBA DE EMBUTIR OVAL LOUÇA BRANCA 35 X 50CM, VÁLVULA METAL CROMADO, SIFÃO FLEXÍVEL PVC, ENGATE 30CM FLEXÍVEL PLÁSTICO E TORNEIRA CROMADA DE MESA, PADRÃO POPULAR - FORNEC. E INSTALAÇÃO</t>
  </si>
  <si>
    <t>ASSENTO SANITARIO DE PLASTICO, TIPO CONVENCIONAL</t>
  </si>
  <si>
    <t>377</t>
  </si>
  <si>
    <t>TANQUE DE LOUÇA BRANCA COM COLUNA, 30L OU EQUIVALENTE, INCLUSO SIFÃO FLEXÍVEL EM PVC, VÁLVULA PLÁSTICA E TORNEIRA DE METAL CROMADO PADRÃO POPULAR - FORNECIMENTO E INSTALAÇÃO</t>
  </si>
  <si>
    <t>PAPELEIRA PLASTICA TIPO DISPENSER PARA PAPEL HIGIENICO ROLAO</t>
  </si>
  <si>
    <t>TOALHEIRO PLASTICO TIPO DISPENSER PARA PAPEL TOALHA INTERFOLHADO</t>
  </si>
  <si>
    <t>SABONETEIRA PLASTICA TIPO DISPENSER PARA SABONETE LIQUIDO COM RESERVATORIO 800 A 1500 ML, INCLUSO FIXAÇÃO</t>
  </si>
  <si>
    <t>BARRA DE APOIO RETA, EM ALUMINIO, COMPRIMENTO 80 CM, DIAMETRO MINIMO 3 CM</t>
  </si>
  <si>
    <t>BUCHA DE NYLON, DIAMETRO DO FURO 8 MM, COMPRIMENTO 40 MM, COM PARAFUSO DE ROSCA SOBERBA, CABECA CHATA, FENDA SIMPLES, 4,8 X 50 MM</t>
  </si>
  <si>
    <t>H</t>
  </si>
  <si>
    <t>PEDREIRO COM ENCARGOS COMPLEMENTARES</t>
  </si>
  <si>
    <t>TOTAL COM BDI</t>
  </si>
  <si>
    <t>99635</t>
  </si>
  <si>
    <t>VÁLVULA DE DESCARGA METÁLICA, BASE 1 1/2 ", ACABAMENTO METÁLICO CROMADO - FORNECIMENTO E INSTALAÇÃO</t>
  </si>
  <si>
    <t>ESPELHO CRISTAL, ESPESSURA 4MM, COM PARAFUSOS DE FIXACAO, SEM MOLDURA</t>
  </si>
  <si>
    <t>LIMPEZA DA OBRA</t>
  </si>
  <si>
    <t>LIMPEZA DE PISO CERÂMICO OU PORCELANATO COM PANO ÚMIDO</t>
  </si>
  <si>
    <t>ESTOPA</t>
  </si>
  <si>
    <t>SOLVENTE DILUENTE A BASE DE AGUARRAS</t>
  </si>
  <si>
    <t>L</t>
  </si>
  <si>
    <t>SERVENTE COM ENCARGOS COMPLEMENTARES</t>
  </si>
  <si>
    <t>11.</t>
  </si>
  <si>
    <t>13.</t>
  </si>
  <si>
    <t>14.</t>
  </si>
  <si>
    <t>DRENAGEM PLUVIAL</t>
  </si>
  <si>
    <t>14.1</t>
  </si>
  <si>
    <t>14.2</t>
  </si>
  <si>
    <t>TUBO DE CONCRETO (SIMPLES) PARA REDES COLETORAS DE ÁGUAS PLUVIAIS, DIÂMETRO DE 300 MM, JUNTA RÍGIDA, INSTALADO EM LOCAL COM BAIXO NÍVEL DE INTERFERÊNCIAS - FORNECIMENTO E ASSENTAMENTO</t>
  </si>
  <si>
    <t>SERVIÇO DE INSTALAÇÃO DE TUBOS DE PVC, SÉRIE R, ÁGUA PLUVIAL, DN 100 MM (INSTALADO EM RAMAL DE ENCAMINHAMENTO, OU CONDUTORES VERTICAIS), INCLUSIVE CONEXÕES, CORTES E FIXAÇÕES</t>
  </si>
  <si>
    <t>CAIXA DE INSPEÇÃO EM CONCRETO PRÉ-MOLDADO DN 60CM COM TAMPA H= 60CM - FORNECIMENTO E INSTALACAO</t>
  </si>
  <si>
    <t>74166/1</t>
  </si>
  <si>
    <t>GRELHA DE FERRO FUNDIDO PARA CANALETA LARG = 20CM, FORNECIMENTO E ASSENTAMENTO</t>
  </si>
  <si>
    <t>INSTALAÇÕES ELÉTRICAS</t>
  </si>
  <si>
    <t>INSTALAÇÕES HIDROSSANITÁRIAS</t>
  </si>
  <si>
    <t>2.26</t>
  </si>
  <si>
    <t>ARMAÇÃO DE LAJE DE UMA ESTRUTURA CONVENCIONAL DE CONCRETO ARMADO EM UMA EDIFICAÇÃO TÉRREA OU SOBRADO UTILIZANDO AÇO CA-50 DE 10,0 MM</t>
  </si>
  <si>
    <t>4.1.3</t>
  </si>
  <si>
    <t>4.1.4</t>
  </si>
  <si>
    <t>4.1.5</t>
  </si>
  <si>
    <t>4.2.2</t>
  </si>
  <si>
    <t>4.2.1</t>
  </si>
  <si>
    <t>5.5</t>
  </si>
  <si>
    <t>5.6</t>
  </si>
  <si>
    <t>5.7</t>
  </si>
  <si>
    <t>5.8</t>
  </si>
  <si>
    <t>5.9</t>
  </si>
  <si>
    <t>5.10</t>
  </si>
  <si>
    <t>5.11</t>
  </si>
  <si>
    <t>5.12</t>
  </si>
  <si>
    <t>6.2.1</t>
  </si>
  <si>
    <t>6.2.4</t>
  </si>
  <si>
    <t>6.3</t>
  </si>
  <si>
    <t>6.3.1</t>
  </si>
  <si>
    <t>6.4</t>
  </si>
  <si>
    <t>6.4.1</t>
  </si>
  <si>
    <t>6.4.2</t>
  </si>
  <si>
    <t>7.3</t>
  </si>
  <si>
    <t>7.4</t>
  </si>
  <si>
    <t>7.5</t>
  </si>
  <si>
    <t>7.6</t>
  </si>
  <si>
    <t>7.7</t>
  </si>
  <si>
    <t>7.8</t>
  </si>
  <si>
    <t>7.9</t>
  </si>
  <si>
    <t>7.10</t>
  </si>
  <si>
    <t>11.1</t>
  </si>
  <si>
    <t>11.2</t>
  </si>
  <si>
    <t>11.13</t>
  </si>
  <si>
    <t>11.14</t>
  </si>
  <si>
    <t>11.15</t>
  </si>
  <si>
    <t>11.16</t>
  </si>
  <si>
    <t>11.17</t>
  </si>
  <si>
    <t>11.18</t>
  </si>
  <si>
    <t>1.2.4</t>
  </si>
  <si>
    <t xml:space="preserve">BOCA DE LOBO EM ALVENARIA TIJOLO MACICO, REVESTIDA C/ ARGAMASSA DE CIMENTO E AREIA 1:3, SOBRE LASTRO DE CONCRETO 10CM </t>
  </si>
  <si>
    <t>10.1</t>
  </si>
  <si>
    <t>Instalações hidráulicas</t>
  </si>
  <si>
    <t>10.2</t>
  </si>
  <si>
    <t>KIT CAVALETE PARA MEDIÇÃO DE ÁGUA - ENTRADA INDIVIDUALIZADA, EM PVC DN 25 (¾), PARA 1 MEDIDOR  FORNECIMENTO E INSTALAÇÃO (EXCLUSIVE HIDRÔMETRO)</t>
  </si>
  <si>
    <t>97741</t>
  </si>
  <si>
    <t>TUBO, PVC, SOLDÁVEL, DN 25MM, INSTALADO EM RAMAL DE DISTRIBUIÇÃO DE ÁGUA - FORNECIMENTO E INSTALAÇÃO</t>
  </si>
  <si>
    <t>89402</t>
  </si>
  <si>
    <t>CHUVEIRO ELETRICO COMUM CORPO PLASTICO TIPO DUCHA, FORNECIMENTO E INSTALACAO</t>
  </si>
  <si>
    <t>9535</t>
  </si>
  <si>
    <t>CAIXA D'AGUA FIBRA DE VIDRO PARA 5000 LITROS, COM TAMPA</t>
  </si>
  <si>
    <t>37105</t>
  </si>
  <si>
    <t>AUXILIAR DE ENCANADOR OU BOMBEIRO HIDRÁULICO COM ENCARGOS COMPLEMENTARES</t>
  </si>
  <si>
    <t>88267</t>
  </si>
  <si>
    <t>ENCANADOR OU BOMBEIRO HIDRÁULICO COM ENCARGOS COMPLEMENTARES</t>
  </si>
  <si>
    <t>TORNEIRA DE BOIA CONVENCIONAL PARA CAIXA D'AGUA, 1/2", COM HASTE E TORNEIRA METALICOS E BALAO PLASTICO</t>
  </si>
  <si>
    <t>11829</t>
  </si>
  <si>
    <t>87</t>
  </si>
  <si>
    <t>ADAPTADOR PVC SOLDAVEL, LONGO, COM FLANGE LIVRE,  25 MM X 3/4", PARA CAIXA D' AGUA</t>
  </si>
  <si>
    <t>68</t>
  </si>
  <si>
    <t>ADAPTADOR PVC SOLDAVEL, COM FLANGES LIVRES, 32 MM X 1", PARA CAIXA D' AGUA</t>
  </si>
  <si>
    <t xml:space="preserve">TUBO PVC, SOLDAVEL, DN 25 MM, AGUA FRIA </t>
  </si>
  <si>
    <t>9868</t>
  </si>
  <si>
    <t>(COMPOSIÇÃO REPRESENTATIVA) DO SERVIÇO DE INSTALAÇÃO DE TUBOS DE PVC, SOLDÁVEL, ÁGUA FRIA, DN 25 MM (INSTALADO EM RAMAL, SUB-RAMAL, RAMAL DE DISTRIBUIÇÃO OU PRUMADA), INCLUSIVE CONEXÕES, CORTES E FIXAÇÕES, PARA PRÉDIOS</t>
  </si>
  <si>
    <t>REGISTRO DE ESFERA, PVC, COM VOLANTE, VS, SOLDAVEL, DN 25 MM, COM CORPO DIVIDIDO</t>
  </si>
  <si>
    <t>11674</t>
  </si>
  <si>
    <t>91786</t>
  </si>
  <si>
    <t>(COMPOSIÇÃO REPRESENTATIVA) DO SERVIÇO DE INSTALAÇÃO TUBOS DE PVC, SOLDÁVEL, ÁGUA FRIA, DN 32 MM (INSTALADO EM RAMAL, SUB-RAMAL, RAMAL DE DISTRIBUIÇÃO OU PRUMADA), INCLUSIVE CONEXÕES, CORTES E FIXAÇÕES, PARA PRÉDIOS</t>
  </si>
  <si>
    <t>10.1.1</t>
  </si>
  <si>
    <t>10.1.2</t>
  </si>
  <si>
    <t>10.1.3</t>
  </si>
  <si>
    <t>10.1.4</t>
  </si>
  <si>
    <t>10.1.5</t>
  </si>
  <si>
    <t>10.1.6</t>
  </si>
  <si>
    <t>10.1.7</t>
  </si>
  <si>
    <t>10.1.8</t>
  </si>
  <si>
    <t>10.1.9</t>
  </si>
  <si>
    <t>10.1.10</t>
  </si>
  <si>
    <t>10.1.11</t>
  </si>
  <si>
    <t>10.1.12</t>
  </si>
  <si>
    <t>10.1.13</t>
  </si>
  <si>
    <t>10.2.1</t>
  </si>
  <si>
    <t>10.2.2</t>
  </si>
  <si>
    <t>10.2.3</t>
  </si>
  <si>
    <t>10.2.4</t>
  </si>
  <si>
    <t>10.2.5</t>
  </si>
  <si>
    <t>(COMPOSIÇÃO REPRESENTATIVA) DO SERVIÇO DE INSTALAÇÃO DE TUBO DE PVC, SÉRIE NORMAL, ESGOTO PREDIAL, DN 40 MM (INSTALADO EM RAMAL DE DESCARGA OU RAMAL DE ESGOTO SANITÁRIO), INCLUSIVE CONEXÕES, CORTES E FIXAÇÕES, PARA PRÉDIOS</t>
  </si>
  <si>
    <t>91792</t>
  </si>
  <si>
    <t>Instalações sanitárias</t>
  </si>
  <si>
    <t>(COMPOSIÇÃO REPRESENTATIVA) DO SERVIÇO DE INSTALAÇÃO DE TUBO DE PVC, SÉRIE NORMAL, ESGOTO PREDIAL, DN 50 MM (INSTALADO EM RAMAL DE DESCARGA OU RAMAL DE ESGOTO SANITÁRIO), INCLUSIVE CONEXÕES, CORTES E FIXAÇÕES PARA, PRÉDIOS</t>
  </si>
  <si>
    <t>91793</t>
  </si>
  <si>
    <t>91794</t>
  </si>
  <si>
    <t>(COMPOSIÇÃO REPRESENTATIVA) DO SERVIÇO DE INST. TUBO PVC, SÉRIE N, ESGOTO PREDIAL, DN 75 MM, (INST. EM RAMAL DE DESCARGA, RAMAL DE ESG. SANITÁRIO, PRUMADA DE ESG. SANITÁRIO OU VENTILAÇÃO), INCL. CONEXÕES, CORTES E FIXAÇÕES, P/ PRÉDIOS</t>
  </si>
  <si>
    <t>(COMPOSIÇÃO REPRESENTATIVA) DO SERVIÇO DE INST. TUBO PVC, SÉRIE N, ESGOTO PREDIAL, 100 MM (INST. RAMAL DESCARGA, RAMAL DE ESG. SANIT., PRUMADA ESG. SANIT., VENTILAÇÃO OU SUB-COLETOR AÉREO), INCL. CONEXÕES E CORTES, FIXAÇÕES, P/ PRÉDIOS</t>
  </si>
  <si>
    <t>91795</t>
  </si>
  <si>
    <t>RALO SIFONADO, PVC, DN 100 X 40 MM, JUNTA SOLDÁVEL, FORNECIDO E INSTALADO EM RAMAL DE DESCARGA OU EM RAMAL DE ESGOTO SANITÁRIO</t>
  </si>
  <si>
    <t>89709</t>
  </si>
  <si>
    <t>74130/5</t>
  </si>
  <si>
    <t>9.1</t>
  </si>
  <si>
    <t>9.2</t>
  </si>
  <si>
    <t>9.3</t>
  </si>
  <si>
    <t>9.4</t>
  </si>
  <si>
    <t>9.5</t>
  </si>
  <si>
    <t>9.6</t>
  </si>
  <si>
    <t>9.7</t>
  </si>
  <si>
    <t>9.8</t>
  </si>
  <si>
    <t>9.9</t>
  </si>
  <si>
    <t>9.10</t>
  </si>
  <si>
    <t>9.11</t>
  </si>
  <si>
    <t>9.12</t>
  </si>
  <si>
    <t>9.13</t>
  </si>
  <si>
    <t>9.14</t>
  </si>
  <si>
    <t>9.15</t>
  </si>
  <si>
    <t>9.16</t>
  </si>
  <si>
    <t>9.17</t>
  </si>
  <si>
    <t>9.18</t>
  </si>
  <si>
    <t>9.19</t>
  </si>
  <si>
    <t>9.20</t>
  </si>
  <si>
    <t>9.21</t>
  </si>
  <si>
    <t>9.22</t>
  </si>
  <si>
    <t>9.23</t>
  </si>
  <si>
    <t>9.24</t>
  </si>
  <si>
    <t>9.25</t>
  </si>
  <si>
    <t>PONTO DE TOMADA RESIDENCIAL INCLUINDO TOMADA 20A/250V, CAIXA ELÉTRICA, ELETRODUTO, CABO, RASGO, QUEBRA E CHUMBAMENTO</t>
  </si>
  <si>
    <t>PONTO DE ILUMINAÇÃO RESIDENCIAL INCLUINDO INTERRUPTOR SIMPLES, CAIXA ELÉTRICA, ELETRODUTO, CABO, RASGO, QUEBRA E CHUMBAMENTO</t>
  </si>
  <si>
    <t>LUMINÁRIA TIPO CALHA, DE SOBREPOR, COM 2 LÂMPADAS TUBULARES DE 36 W - FORNECIMENTO E INSTALAÇÃO</t>
  </si>
  <si>
    <t>LUMINÁRIA TIPO CALHA, DE EMBUTIR, COM 2 LÂMPADAS DE 14 W COM REFLETOR - FORNECIMENTO E INSTALAÇÃO</t>
  </si>
  <si>
    <t>AUXILIAR DE ELETRICISTA COM ENCARGOS COMPLEMENTARES</t>
  </si>
  <si>
    <t>9.26</t>
  </si>
  <si>
    <t>ELETRICISTA COM ENCARGOS COMPLEMENTARES</t>
  </si>
  <si>
    <t>9.27</t>
  </si>
  <si>
    <t>QUADRO DE DISTRIBUICAO COM BARRAMENTO TRIFASICO, DE EMBUTIR, EM CHAPA DE ACO GALVANIZADO, PARA 24 DISJUNTORES DIN, 100 A</t>
  </si>
  <si>
    <t xml:space="preserve">QUEBRA EM ALVENARIA PARA INSTALAÇÃO DE QUADRO DISTRIBUIÇÃO </t>
  </si>
  <si>
    <t>DISJUNTOR MONOPOLAR TIPO DIN, CORRENTE NOMINAL DE 10A - FORNECIMENTO E INSTALAÇÃO</t>
  </si>
  <si>
    <t>DISJUNTOR MONOPOLAR TIPO DIN, CORRENTE NOMINAL DE 16A - FORNECIMENTO E INSTALAÇÃO</t>
  </si>
  <si>
    <t>DISJUNTOR MONOPOLAR TIPO DIN, CORRENTE NOMINAL DE 25A - FORNECIMENTO E INSTALAÇÃO</t>
  </si>
  <si>
    <t>DISJUNTOR MONOPOLAR TIPO DIN, CORRENTE NOMINAL DE 100A - FORNECIMENTO E INSTALAÇÃO</t>
  </si>
  <si>
    <t>DISPOSITIVO DPS CLASSE II, 1 POLO, TENSAO MAXIMA DE 175 V, CORRENTE MAXIMA DE 45 KA (TIPO AC)</t>
  </si>
  <si>
    <t>RASGO EM ALVENARIA PARA ELETRODUTOS COM DIAMETROS MENORES OU IGUAIS A 40 MM</t>
  </si>
  <si>
    <t>CABO DE COBRE FLEXÍVEL ISOLADO, 1,5 MM², ANTI-CHAMA 0,6/1,0 KV, PARA CIRCUITOS TERMINAIS - FORNECIMENTO E INSTALAÇÃO</t>
  </si>
  <si>
    <t>CABO DE COBRE FLEXÍVEL ISOLADO, 2,5 MM², ANTI-CHAMA 0,6/1,0 KV, PARA CIRCUITOS TERMINAIS - FORNECIMENTO E INSTALAÇÃO</t>
  </si>
  <si>
    <t>91927</t>
  </si>
  <si>
    <t>CABO DE COBRE FLEXÍVEL ISOLADO, 4 MM², ANTI-CHAMA 0,6/1,0 KV, PARA CIRCUITOS TERMINAIS - FORNECIMENTO E INSTALAÇÃO</t>
  </si>
  <si>
    <t>CABO DE COBRE FLEXÍVEL ISOLADO, 6 MM², ANTI-CHAMA 0,6/1,0 KV, PARA CIRCUITOS TERMINAIS - FORNECIMENTO E INSTALAÇÃO</t>
  </si>
  <si>
    <t>TOMADA PARA TELEFONE RJ11 - FORNECIMENTO E INSTALAÇÃO</t>
  </si>
  <si>
    <t>QUADRO DE DISTRIBUICAO PARA TELEFONE N.3, 40X40X12CM EM CHAPA METALICA, DE EMBUTIR, FORNECIMENTO E INSTALACAO</t>
  </si>
  <si>
    <t>CABO ELETRÔNICO CATEGORIA 5E, INSTALADO EM EDIFICAÇÃO INSTITUCIONAL - FORNECIMENTO E INSTALAÇÃO</t>
  </si>
  <si>
    <t>CABO FLEXIVEL PVC 750 V, 4 CONDUTORES DE 6,0 MM2</t>
  </si>
  <si>
    <t>ELETRODUTO RÍGIDO ROSCÁVEL, PVC, DN 25 MM (3/4"), PARA CIRCUITOS TERMINAIS FORNECIMENTO E INSTALAÇÃO</t>
  </si>
  <si>
    <t>ELETRODUTO RÍGIDO ROSCÁVEL, PVC, DN 50 MM (1 1/2") - FORNECIMENTO E INSTALAÇÃO</t>
  </si>
  <si>
    <t>ELETRODUTO RÍGIDO ROSCÁVEL, PVC, DN 60 MM (2") - FORNECIMENTO E INSTALAÇÃO</t>
  </si>
  <si>
    <t>ELETRODUTO FLEXÍVEL CORRUGADO, PVC, DN 25 MM (3/4") - FORNECIMENTO E INSTALAÇÃO</t>
  </si>
  <si>
    <t>ELETRODUTO RÍGIDO ROSCÁVEL, PVC, DN 32 MM (1") - FORNECIMENTO E INSTALAÇÃO</t>
  </si>
  <si>
    <t>B.D.I</t>
  </si>
  <si>
    <t>CAIXA DE GORDURA SIMPLES, CIRCULAR, EM CONCRETO PRÉ-MOLDADO, DIÂMETRO INTERNO = 0,4 M, ALTURA INTERNA = 0,4 M</t>
  </si>
  <si>
    <t>98102</t>
  </si>
  <si>
    <t>10.2.6</t>
  </si>
  <si>
    <t>10.2.7</t>
  </si>
  <si>
    <t>TANQUE SÉPTICO RETANGULAR, EM ALVENARIA COM BLOCOS DE CONCRETO, DIMENSÕES INTERNAS: 1,4 X 3,2 X 1,8 M, VOLUME ÚTIL: 6272 L (PARA 32 CONTRIBUINTES)</t>
  </si>
  <si>
    <t>10.2.8</t>
  </si>
  <si>
    <t>98084</t>
  </si>
  <si>
    <t>CONCRETAGEM DE VIGAS E LAJES, FCK=20 MPA, PARA LAJES MACIÇAS OU NERVURADAS COM USO DE BOMBA EM EDIFICAÇÃO COM ÁREA MÉDIA DE LAJES MENOR OU IGUAL A 20 M² - LANÇAMENTO, ADENSAMENTO E ACABAMENTO</t>
  </si>
  <si>
    <t>92725</t>
  </si>
  <si>
    <t>2.27</t>
  </si>
  <si>
    <t>FABRICAÇÃO, MONTAGEM E DESMONTAGEM DE FÔRMA PARA VIGA BALDRAME, EM CHAPA DE MADEIRA COMPENSADA RESINADA, E=17 MM, 4 UTILIZAÇÕES. AF_06/2017</t>
  </si>
  <si>
    <t>96542</t>
  </si>
  <si>
    <t>MONTAGEM E DESMONTAGEM DE FÔRMA DE VIGA, ESCORAMENTO COM GARFO DE MADEIRA, PÉ-DIREITO SIMPLES, EM CHAPA DE MADEIRA RESINADA, 6 UTILIZAÇÕES</t>
  </si>
  <si>
    <t>92459</t>
  </si>
  <si>
    <t>REGISTRO DE GAVETA BRUTO, LATÃO, ROSCÁVEL, 3/4", COM ACABAMENTO E CANOPLA CROMADOS. FORNECIDO E INSTALADO EM RAMAL DE ÁGUA. AF_12/2014</t>
  </si>
  <si>
    <t>89987</t>
  </si>
  <si>
    <t>10.1.14</t>
  </si>
  <si>
    <t>(COMPOSIÇÃO REPRESENTATIVA) DO SERVIÇO DE INSTALAÇÃO DE TUBOS DE PVC, SOLDÁVEL, ÁGUA FRIA, DN 50 MM (INSTALADO EM PRUMADA), INCLUSIVE CONEXÕES, CORTES E FIXAÇÕES, PARA PRÉDIOS</t>
  </si>
  <si>
    <t>91788</t>
  </si>
  <si>
    <t>10.1.15</t>
  </si>
  <si>
    <t>2.12</t>
  </si>
  <si>
    <t>2.28</t>
  </si>
  <si>
    <t>2.29</t>
  </si>
  <si>
    <t>ARMAÇÃO DE SAPATA UTILIZANDO AÇO CA-50 DE 16 MM - MONTAGEM</t>
  </si>
  <si>
    <t>ARMAÇÃO DE SAPATA UTILIZANDO AÇO CA-60 DE 5 MM - MONTAGEM</t>
  </si>
  <si>
    <t>10.2.9</t>
  </si>
  <si>
    <t>FILTRO ANAERÓBIO RETANGULAR, EM ALVENARIA COM TIJOLOS CERÂMICOS MACIÇOS, DIMENSÕES INTERNAS: 1,4 X 3,0 X 1,67 M, VOLUME ÚTIL: 5040 L (PARA 32 CONTRIBUINTES)</t>
  </si>
  <si>
    <t>98074</t>
  </si>
  <si>
    <t>EMBOÇO, PARA RECEBIMENTO DE CERÂMICA, EM ARGAMASSA TRAÇO 1:2:8, PREPARO MANUAL, APLICADO MANUALMENTE EM FACES INTERNAS DE PAREDES, PARA AMBIENTE COM ÁREA MAIOR QUE 10M2, ESPESSURA DE 10MM, COM EXECUÇÃO DE TALISCAS</t>
  </si>
  <si>
    <t>87554</t>
  </si>
  <si>
    <t>REVESTIMENTO CERÂMICO PARA PISO COM PLACAS TIPO ESMALTADA EXTRA DE DIMENSÕES 60X60 CM APLICADA EM AMBIENTES DE ÁREA MAIOR QUE 10 M2</t>
  </si>
  <si>
    <t>REVESTIMENTO CERÂMICO PARA PISO COM PLACAS TIPO ESMALTADA EXTRA DE DIMENSÕES 60X60 CM APLICADA EM AMBIENTES DE ÁREA ENTRE 5 M2 E 10 M2</t>
  </si>
  <si>
    <t>REVESTIMENTO CERÂMICO PARA PAREDES INTERNAS COM PLACAS TIPO ESMALTADA PADRÃO POPULAR DE DIMENSÕES 20X20 CM, ARGAMASSA TIPO AC I, APLICADAS EM AMBIENTES DE ÁREA MAIOR QUE 5 M2 NA ALTURA INTEIRA DAS PAREDES</t>
  </si>
  <si>
    <t>FABRICAÇÃO E INSTALAÇÃO DE TESOURA INTEIRA EM AÇO, VÃO DE 17 M, PARA TELHA ONDULADA DE FIBROCIMENTO, METÁLICA, PLÁSTICA OU TERMOACÚSTICA, INCLUSO IÇAMENTO</t>
  </si>
  <si>
    <t>LOCACAO DE CONTAINER 2,30 X 6,00 M, ALT. 2,50 M, COM 1 SANITARIO, PARA DEPÓSITO</t>
  </si>
  <si>
    <t>mês</t>
  </si>
  <si>
    <t>ESCAVACAO MECÂNICA DE VALA EM MATERIAL 2A. CATEGORIA  COM UTILIZACAO DE ESCAVADEIRA HIDRÁULICA</t>
  </si>
  <si>
    <t>2.30</t>
  </si>
  <si>
    <t>ESCORAMENTO DE VALA, TIPO DESCONTÍNUO</t>
  </si>
  <si>
    <t>MONTAGEM E DESMONTAGEM DE FÔRMA DE PILARES RETANGULARES E ESTRUTURAS SIMILARES COM ÁREA MÉDIA DAS SEÇÕES MENOR OU IGUAL A 0,25 M², PÉ-DIREITO SIMPLES, EM CHAPA DE MADEIRA COMPENSADA RESINADA, 8 UTILIZAÇÕES</t>
  </si>
  <si>
    <t>92426</t>
  </si>
  <si>
    <t>4.1.1</t>
  </si>
  <si>
    <t>4.1.2</t>
  </si>
  <si>
    <t>5.13</t>
  </si>
  <si>
    <t>12.1</t>
  </si>
  <si>
    <t>12.2</t>
  </si>
  <si>
    <t>12.3</t>
  </si>
  <si>
    <t>12.4</t>
  </si>
  <si>
    <t>13.1</t>
  </si>
  <si>
    <t>13.2</t>
  </si>
  <si>
    <t>13.3</t>
  </si>
  <si>
    <t>13.4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</si>
</sst>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R$&quot;\ * #,##0.00_-;\-&quot;R$&quot;\ * #,##0.00_-;_-&quot;R$&quot;\ * &quot;-&quot;??_-;_-@_-"/>
    <numFmt numFmtId="43" formatCode="_-* #,##0.00_-;\-* #,##0.00_-;_-* &quot;-&quot;??_-;_-@_-"/>
    <numFmt numFmtId="164" formatCode="_-&quot;R$&quot;* #,##0.00_-;\-&quot;R$&quot;* #,##0.00_-;_-&quot;R$&quot;* &quot;-&quot;??_-;_-@_-"/>
    <numFmt numFmtId="165" formatCode="0.0%"/>
    <numFmt numFmtId="166" formatCode="&quot;R$&quot;#,##0.0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0"/>
      <color theme="1"/>
      <name val="Calibri"/>
      <family val="2"/>
      <scheme val="minor"/>
    </font>
    <font>
      <sz val="10"/>
      <color theme="1"/>
      <name val="Calibri"/>
      <family val="2"/>
      <scheme val="minor"/>
    </font>
    <font>
      <b/>
      <sz val="13"/>
      <color theme="1"/>
      <name val="Calibri"/>
      <family val="2"/>
      <scheme val="minor"/>
    </font>
    <font>
      <sz val="11"/>
      <name val="Calibri"/>
      <family val="2"/>
      <scheme val="minor"/>
    </font>
    <font>
      <sz val="10"/>
      <name val="Calibri"/>
      <family val="2"/>
      <scheme val="minor"/>
    </font>
    <font>
      <sz val="8"/>
      <name val="Calibri"/>
      <family val="2"/>
      <scheme val="minor"/>
    </font>
    <font>
      <b/>
      <sz val="11"/>
      <name val="Calibri"/>
      <family val="2"/>
      <scheme val="minor"/>
    </font>
    <font>
      <sz val="10"/>
      <name val="Arial"/>
      <family val="2"/>
    </font>
    <font>
      <sz val="10"/>
      <name val="Arial"/>
      <family val="2"/>
    </font>
    <font>
      <sz val="8"/>
      <name val="Calibri"/>
      <family val="2"/>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CCFF66"/>
        <bgColor indexed="64"/>
      </patternFill>
    </fill>
    <fill>
      <patternFill patternType="solid">
        <fgColor rgb="FFFFCC99"/>
        <bgColor indexed="64"/>
      </patternFill>
    </fill>
    <fill>
      <patternFill patternType="solid">
        <fgColor theme="0" tint="-0.34998626667073579"/>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indexed="64"/>
      </left>
      <right style="medium">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auto="1"/>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auto="1"/>
      </left>
      <right/>
      <top/>
      <bottom style="thin">
        <color auto="1"/>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diagonal/>
    </border>
    <border>
      <left/>
      <right style="medium">
        <color auto="1"/>
      </right>
      <top style="thin">
        <color indexed="64"/>
      </top>
      <bottom style="medium">
        <color auto="1"/>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12" fillId="0" borderId="0"/>
    <xf numFmtId="0" fontId="1" fillId="0" borderId="0"/>
    <xf numFmtId="0" fontId="1" fillId="0" borderId="0"/>
    <xf numFmtId="43" fontId="13" fillId="0" borderId="0" applyFont="0" applyFill="0" applyBorder="0" applyAlignment="0" applyProtection="0"/>
    <xf numFmtId="0" fontId="13" fillId="0" borderId="0"/>
  </cellStyleXfs>
  <cellXfs count="330">
    <xf numFmtId="0" fontId="0" fillId="0" borderId="0" xfId="0"/>
    <xf numFmtId="0" fontId="0" fillId="0" borderId="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1" xfId="0" applyBorder="1" applyAlignment="1">
      <alignment horizontal="center" vertical="center"/>
    </xf>
    <xf numFmtId="0" fontId="5" fillId="6" borderId="46" xfId="0" applyFont="1" applyFill="1" applyBorder="1" applyAlignment="1">
      <alignment horizontal="center" vertical="center"/>
    </xf>
    <xf numFmtId="0" fontId="5" fillId="5" borderId="48" xfId="0" applyFont="1" applyFill="1" applyBorder="1" applyAlignment="1">
      <alignment horizontal="center" vertical="center"/>
    </xf>
    <xf numFmtId="2" fontId="0" fillId="0" borderId="2" xfId="0" applyNumberFormat="1" applyBorder="1" applyAlignment="1" applyProtection="1">
      <alignment horizontal="center" vertical="center"/>
      <protection locked="0"/>
    </xf>
    <xf numFmtId="0" fontId="3" fillId="4" borderId="0" xfId="0" applyFont="1" applyFill="1" applyBorder="1" applyAlignment="1">
      <alignment horizontal="center" vertical="center"/>
    </xf>
    <xf numFmtId="0" fontId="0" fillId="0" borderId="0" xfId="0" applyAlignment="1">
      <alignment horizontal="center" vertical="center"/>
    </xf>
    <xf numFmtId="0" fontId="0" fillId="3" borderId="0" xfId="0" applyFill="1" applyAlignment="1">
      <alignment horizontal="center" vertical="center"/>
    </xf>
    <xf numFmtId="2" fontId="0" fillId="0" borderId="4" xfId="0" applyNumberForma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0" xfId="0" applyFont="1" applyAlignment="1">
      <alignment horizontal="center" vertical="center"/>
    </xf>
    <xf numFmtId="165" fontId="9" fillId="0" borderId="41" xfId="2" applyNumberFormat="1"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6" fillId="0" borderId="1" xfId="0" applyFont="1" applyBorder="1" applyAlignment="1">
      <alignment horizontal="center" vertical="center"/>
    </xf>
    <xf numFmtId="44" fontId="6" fillId="0" borderId="13" xfId="1" applyFont="1" applyBorder="1" applyAlignment="1" applyProtection="1">
      <alignment horizontal="center" vertical="center"/>
      <protection locked="0"/>
    </xf>
    <xf numFmtId="44" fontId="6" fillId="0" borderId="14" xfId="1" applyFont="1" applyBorder="1" applyAlignment="1" applyProtection="1">
      <alignment horizontal="center" vertical="center"/>
    </xf>
    <xf numFmtId="44" fontId="0" fillId="0" borderId="37" xfId="1" applyFont="1" applyBorder="1" applyAlignment="1" applyProtection="1">
      <alignment horizontal="center" vertical="center"/>
      <protection locked="0"/>
    </xf>
    <xf numFmtId="0" fontId="0" fillId="0" borderId="4" xfId="0" applyBorder="1" applyAlignment="1" applyProtection="1">
      <alignment horizontal="center" vertical="center" wrapText="1"/>
      <protection locked="0"/>
    </xf>
    <xf numFmtId="44" fontId="0" fillId="3" borderId="32" xfId="1" applyFont="1" applyFill="1" applyBorder="1" applyAlignment="1">
      <alignment horizontal="center" vertical="center"/>
    </xf>
    <xf numFmtId="44" fontId="6" fillId="0" borderId="43" xfId="1" applyFont="1" applyBorder="1" applyAlignment="1" applyProtection="1">
      <alignment horizontal="center" vertical="center"/>
      <protection locked="0"/>
    </xf>
    <xf numFmtId="44" fontId="6" fillId="0" borderId="44" xfId="1" applyFont="1" applyBorder="1" applyAlignment="1" applyProtection="1">
      <alignment horizontal="center" vertical="center"/>
    </xf>
    <xf numFmtId="44" fontId="9" fillId="0" borderId="13" xfId="1" applyFont="1" applyBorder="1" applyAlignment="1" applyProtection="1">
      <alignment horizontal="center" vertical="center"/>
      <protection locked="0"/>
    </xf>
    <xf numFmtId="44" fontId="9" fillId="0" borderId="14" xfId="1" applyFont="1" applyBorder="1" applyAlignment="1" applyProtection="1">
      <alignment horizontal="center" vertical="center"/>
    </xf>
    <xf numFmtId="44" fontId="0" fillId="0" borderId="34" xfId="1" applyFont="1" applyBorder="1" applyAlignment="1">
      <alignment horizontal="center" vertical="center"/>
    </xf>
    <xf numFmtId="0" fontId="0" fillId="3" borderId="0" xfId="0" applyFill="1" applyAlignment="1">
      <alignment horizontal="left" vertical="center"/>
    </xf>
    <xf numFmtId="0" fontId="2" fillId="3" borderId="2" xfId="0" applyFont="1" applyFill="1" applyBorder="1" applyAlignment="1" applyProtection="1">
      <alignment horizontal="left" vertical="center" wrapText="1"/>
      <protection locked="0"/>
    </xf>
    <xf numFmtId="0" fontId="0" fillId="0" borderId="24" xfId="0" applyBorder="1" applyAlignment="1">
      <alignment horizontal="center" vertical="center"/>
    </xf>
    <xf numFmtId="0" fontId="6" fillId="0" borderId="24" xfId="0" applyFont="1" applyBorder="1" applyAlignment="1">
      <alignment horizontal="center" vertical="center"/>
    </xf>
    <xf numFmtId="0" fontId="9" fillId="0" borderId="1" xfId="0" applyFont="1" applyBorder="1" applyAlignment="1">
      <alignment horizontal="center" vertical="center"/>
    </xf>
    <xf numFmtId="2" fontId="8" fillId="0" borderId="2" xfId="0" applyNumberFormat="1" applyFont="1" applyBorder="1" applyAlignment="1" applyProtection="1">
      <alignment horizontal="center" vertical="center"/>
      <protection locked="0"/>
    </xf>
    <xf numFmtId="0" fontId="8" fillId="0" borderId="1" xfId="0" applyFont="1" applyBorder="1" applyAlignment="1">
      <alignment horizontal="center" vertical="center"/>
    </xf>
    <xf numFmtId="0" fontId="2" fillId="7" borderId="4" xfId="0" applyFont="1" applyFill="1" applyBorder="1" applyAlignment="1" applyProtection="1">
      <alignment horizontal="left" vertical="center" wrapText="1"/>
      <protection locked="0"/>
    </xf>
    <xf numFmtId="0" fontId="0" fillId="7" borderId="19" xfId="0" applyFill="1" applyBorder="1" applyAlignment="1" applyProtection="1">
      <alignment horizontal="center" vertical="center"/>
      <protection locked="0"/>
    </xf>
    <xf numFmtId="2" fontId="0" fillId="7" borderId="2" xfId="0" applyNumberFormat="1" applyFill="1" applyBorder="1" applyAlignment="1" applyProtection="1">
      <alignment horizontal="center" vertical="center"/>
      <protection locked="0"/>
    </xf>
    <xf numFmtId="44" fontId="6" fillId="7" borderId="13" xfId="1" applyFont="1" applyFill="1" applyBorder="1" applyAlignment="1" applyProtection="1">
      <alignment horizontal="center" vertical="center"/>
      <protection locked="0"/>
    </xf>
    <xf numFmtId="44" fontId="6" fillId="7" borderId="14" xfId="1" applyFont="1" applyFill="1" applyBorder="1" applyAlignment="1" applyProtection="1">
      <alignment horizontal="center" vertical="center"/>
    </xf>
    <xf numFmtId="44" fontId="0" fillId="7" borderId="37" xfId="1" applyFont="1" applyFill="1" applyBorder="1" applyAlignment="1" applyProtection="1">
      <alignment horizontal="center" vertical="center"/>
      <protection locked="0"/>
    </xf>
    <xf numFmtId="0" fontId="0" fillId="4" borderId="1" xfId="0" applyFill="1" applyBorder="1" applyAlignment="1">
      <alignment horizontal="center" vertical="center"/>
    </xf>
    <xf numFmtId="0" fontId="0" fillId="0" borderId="0" xfId="0" applyBorder="1" applyAlignment="1">
      <alignment horizontal="center" vertical="center"/>
    </xf>
    <xf numFmtId="0" fontId="8" fillId="4" borderId="1" xfId="0" applyFont="1" applyFill="1" applyBorder="1" applyAlignment="1">
      <alignment horizontal="center" vertical="center"/>
    </xf>
    <xf numFmtId="0" fontId="0" fillId="4" borderId="1" xfId="0" applyFill="1" applyBorder="1" applyAlignment="1" applyProtection="1">
      <alignment horizontal="center" vertical="center"/>
      <protection locked="0"/>
    </xf>
    <xf numFmtId="0" fontId="8" fillId="4" borderId="38"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center" vertical="center"/>
    </xf>
    <xf numFmtId="0" fontId="6" fillId="0" borderId="2" xfId="0" applyFont="1" applyBorder="1" applyAlignment="1">
      <alignment horizontal="center" vertical="center"/>
    </xf>
    <xf numFmtId="0" fontId="0" fillId="0" borderId="31" xfId="0" applyBorder="1" applyAlignment="1">
      <alignment horizontal="center" vertical="center"/>
    </xf>
    <xf numFmtId="0" fontId="2" fillId="7" borderId="2" xfId="0" applyFont="1" applyFill="1" applyBorder="1" applyAlignment="1">
      <alignment horizontal="left" vertical="center" wrapText="1"/>
    </xf>
    <xf numFmtId="0" fontId="2" fillId="7" borderId="2" xfId="0" applyFont="1" applyFill="1" applyBorder="1" applyAlignment="1">
      <alignment horizontal="center" vertical="center"/>
    </xf>
    <xf numFmtId="0" fontId="2" fillId="7" borderId="31" xfId="0" applyFont="1" applyFill="1" applyBorder="1" applyAlignment="1">
      <alignment horizontal="center" vertical="center"/>
    </xf>
    <xf numFmtId="0" fontId="2" fillId="7" borderId="0" xfId="0" applyFont="1" applyFill="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8" fillId="4" borderId="0" xfId="0" applyFont="1" applyFill="1" applyBorder="1" applyAlignment="1">
      <alignment horizontal="center" vertical="center"/>
    </xf>
    <xf numFmtId="0" fontId="6" fillId="0" borderId="20" xfId="0" applyFont="1" applyBorder="1" applyAlignment="1">
      <alignment horizontal="center" vertical="center"/>
    </xf>
    <xf numFmtId="0" fontId="0" fillId="0" borderId="0" xfId="0" applyBorder="1" applyAlignment="1" applyProtection="1">
      <alignment horizontal="center" vertical="center"/>
      <protection locked="0"/>
    </xf>
    <xf numFmtId="2" fontId="0" fillId="0" borderId="0" xfId="0" applyNumberFormat="1" applyBorder="1" applyAlignment="1" applyProtection="1">
      <alignment horizontal="center" vertical="center"/>
      <protection locked="0"/>
    </xf>
    <xf numFmtId="44" fontId="0" fillId="0" borderId="0" xfId="1" applyFont="1" applyBorder="1" applyAlignment="1" applyProtection="1">
      <alignment horizontal="center" vertical="center"/>
      <protection locked="0"/>
    </xf>
    <xf numFmtId="0" fontId="0" fillId="4" borderId="19" xfId="0" applyFill="1" applyBorder="1" applyAlignment="1">
      <alignment horizontal="center" vertical="center"/>
    </xf>
    <xf numFmtId="0" fontId="8" fillId="4" borderId="19" xfId="0" applyFont="1" applyFill="1" applyBorder="1" applyAlignment="1">
      <alignment horizontal="center" vertical="center"/>
    </xf>
    <xf numFmtId="44" fontId="6" fillId="0" borderId="32" xfId="1" applyFont="1" applyBorder="1" applyAlignment="1" applyProtection="1">
      <alignment horizontal="center" vertical="center"/>
    </xf>
    <xf numFmtId="44" fontId="6" fillId="0" borderId="50" xfId="1" applyFont="1" applyBorder="1" applyAlignment="1" applyProtection="1">
      <alignment horizontal="center" vertical="center"/>
    </xf>
    <xf numFmtId="44" fontId="7" fillId="4" borderId="0" xfId="0" applyNumberFormat="1" applyFont="1" applyFill="1" applyBorder="1" applyAlignment="1">
      <alignment horizontal="center" vertical="center"/>
    </xf>
    <xf numFmtId="44" fontId="0" fillId="0" borderId="0" xfId="1" applyFont="1" applyBorder="1" applyAlignment="1">
      <alignment horizontal="center" vertical="center"/>
    </xf>
    <xf numFmtId="0" fontId="0" fillId="0" borderId="1" xfId="0" applyBorder="1" applyAlignment="1">
      <alignment horizontal="center" vertical="center"/>
    </xf>
    <xf numFmtId="0" fontId="0" fillId="0" borderId="19"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44" fontId="6" fillId="3" borderId="32" xfId="1" applyFont="1" applyFill="1" applyBorder="1" applyAlignment="1" applyProtection="1">
      <alignment horizontal="center" vertical="center"/>
    </xf>
    <xf numFmtId="0" fontId="0" fillId="0" borderId="0" xfId="0" applyFont="1" applyAlignment="1">
      <alignment horizontal="center" vertical="center"/>
    </xf>
    <xf numFmtId="0" fontId="3" fillId="0" borderId="0" xfId="0" applyFont="1" applyAlignment="1">
      <alignment horizontal="center" vertical="center"/>
    </xf>
    <xf numFmtId="0" fontId="2" fillId="4" borderId="35" xfId="0" applyFont="1" applyFill="1" applyBorder="1" applyAlignment="1">
      <alignment horizontal="center" vertical="center"/>
    </xf>
    <xf numFmtId="44" fontId="2" fillId="3" borderId="32" xfId="1" applyFont="1" applyFill="1" applyBorder="1" applyAlignment="1">
      <alignment horizontal="center" vertical="center"/>
    </xf>
    <xf numFmtId="44" fontId="2" fillId="7" borderId="32" xfId="1" applyFont="1" applyFill="1" applyBorder="1" applyAlignment="1">
      <alignment horizontal="center" vertical="center"/>
    </xf>
    <xf numFmtId="44" fontId="0" fillId="0" borderId="5" xfId="1" applyFont="1" applyBorder="1" applyAlignment="1" applyProtection="1">
      <alignment horizontal="center" vertical="center"/>
      <protection locked="0"/>
    </xf>
    <xf numFmtId="44" fontId="6" fillId="0" borderId="58" xfId="1" applyFont="1" applyBorder="1" applyAlignment="1" applyProtection="1">
      <alignment horizontal="center" vertical="center"/>
    </xf>
    <xf numFmtId="0" fontId="2" fillId="3" borderId="1" xfId="0" applyFont="1" applyFill="1" applyBorder="1" applyAlignment="1">
      <alignment horizontal="center" vertical="center"/>
    </xf>
    <xf numFmtId="0" fontId="0" fillId="0" borderId="0" xfId="0" applyBorder="1" applyAlignment="1" applyProtection="1">
      <alignment horizontal="left" vertical="center" wrapText="1"/>
      <protection locked="0"/>
    </xf>
    <xf numFmtId="44" fontId="9" fillId="0" borderId="0" xfId="1" applyFont="1" applyBorder="1" applyAlignment="1" applyProtection="1">
      <alignment horizontal="center" vertical="center"/>
    </xf>
    <xf numFmtId="0" fontId="2" fillId="3" borderId="2" xfId="0" applyFont="1" applyFill="1" applyBorder="1" applyAlignment="1">
      <alignment horizontal="left" vertical="center" wrapText="1"/>
    </xf>
    <xf numFmtId="0" fontId="2" fillId="3" borderId="2" xfId="0" applyFont="1" applyFill="1" applyBorder="1" applyAlignment="1">
      <alignment horizontal="center" vertical="center"/>
    </xf>
    <xf numFmtId="0" fontId="2" fillId="3" borderId="3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1" xfId="0" applyFont="1" applyFill="1" applyBorder="1" applyAlignment="1">
      <alignment horizontal="center" vertical="center"/>
    </xf>
    <xf numFmtId="44" fontId="9" fillId="0" borderId="22" xfId="1" applyFont="1" applyBorder="1" applyAlignment="1" applyProtection="1">
      <alignment horizontal="center" vertical="center"/>
      <protection locked="0"/>
    </xf>
    <xf numFmtId="44" fontId="9" fillId="0" borderId="23" xfId="1" applyFont="1" applyBorder="1" applyAlignment="1" applyProtection="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44" fontId="0" fillId="0" borderId="31" xfId="1" applyFont="1" applyBorder="1" applyAlignment="1" applyProtection="1">
      <alignment horizontal="center" vertical="center"/>
      <protection locked="0"/>
    </xf>
    <xf numFmtId="0" fontId="0" fillId="4" borderId="0" xfId="0" applyFill="1" applyAlignment="1">
      <alignment horizontal="center" vertical="center"/>
    </xf>
    <xf numFmtId="44" fontId="0" fillId="0" borderId="3" xfId="1" applyFont="1" applyBorder="1" applyAlignment="1" applyProtection="1">
      <alignment horizontal="center" vertical="center"/>
      <protection locked="0"/>
    </xf>
    <xf numFmtId="44" fontId="8" fillId="0" borderId="31" xfId="1" applyFont="1" applyBorder="1" applyAlignment="1" applyProtection="1">
      <alignment horizontal="center" vertical="center"/>
      <protection locked="0"/>
    </xf>
    <xf numFmtId="0" fontId="0" fillId="0" borderId="13" xfId="0" applyBorder="1" applyAlignment="1">
      <alignment horizontal="center" vertical="center"/>
    </xf>
    <xf numFmtId="0" fontId="6" fillId="0" borderId="14" xfId="0" applyFont="1" applyBorder="1" applyAlignment="1">
      <alignment horizontal="center" vertical="center"/>
    </xf>
    <xf numFmtId="0" fontId="2" fillId="3" borderId="61" xfId="0" applyFont="1" applyFill="1" applyBorder="1" applyAlignment="1">
      <alignment horizontal="center" vertical="center"/>
    </xf>
    <xf numFmtId="0" fontId="5" fillId="3" borderId="52" xfId="0" applyFont="1" applyFill="1" applyBorder="1" applyAlignment="1">
      <alignment horizontal="center" vertical="center"/>
    </xf>
    <xf numFmtId="44" fontId="9" fillId="0" borderId="54" xfId="1" applyFont="1" applyBorder="1" applyAlignment="1" applyProtection="1">
      <alignment horizontal="center" vertical="center"/>
      <protection locked="0"/>
    </xf>
    <xf numFmtId="2" fontId="8" fillId="0" borderId="14" xfId="0" applyNumberFormat="1" applyFont="1" applyBorder="1" applyAlignment="1" applyProtection="1">
      <alignment horizontal="center" vertical="center"/>
      <protection locked="0"/>
    </xf>
    <xf numFmtId="0" fontId="6" fillId="4" borderId="1" xfId="0" applyFont="1" applyFill="1" applyBorder="1" applyAlignment="1">
      <alignment horizontal="center" vertical="center"/>
    </xf>
    <xf numFmtId="0" fontId="2" fillId="4" borderId="0" xfId="0" applyFont="1" applyFill="1" applyBorder="1" applyAlignment="1">
      <alignment horizontal="center" vertical="center"/>
    </xf>
    <xf numFmtId="0" fontId="5" fillId="4" borderId="53" xfId="0" applyFont="1" applyFill="1" applyBorder="1" applyAlignment="1">
      <alignment horizontal="center" vertical="center"/>
    </xf>
    <xf numFmtId="0" fontId="2" fillId="4" borderId="20" xfId="0" applyFont="1" applyFill="1" applyBorder="1" applyAlignment="1">
      <alignment horizontal="left" vertical="center" wrapText="1"/>
    </xf>
    <xf numFmtId="0" fontId="5" fillId="4" borderId="0" xfId="0" applyFont="1" applyFill="1" applyBorder="1" applyAlignment="1">
      <alignment horizontal="center" vertical="center"/>
    </xf>
    <xf numFmtId="0" fontId="0" fillId="4" borderId="0" xfId="0" applyFill="1" applyBorder="1" applyAlignment="1">
      <alignment horizontal="center" vertical="center"/>
    </xf>
    <xf numFmtId="44" fontId="9" fillId="0" borderId="5" xfId="1" applyFont="1" applyBorder="1" applyAlignment="1" applyProtection="1">
      <alignment horizontal="center" vertical="center"/>
      <protection locked="0"/>
    </xf>
    <xf numFmtId="0" fontId="6" fillId="0" borderId="3" xfId="0" applyFont="1" applyBorder="1" applyAlignment="1">
      <alignment horizontal="center" vertical="center"/>
    </xf>
    <xf numFmtId="44" fontId="9" fillId="0" borderId="61" xfId="1" applyFont="1" applyBorder="1" applyAlignment="1" applyProtection="1">
      <alignment horizontal="center" vertical="center"/>
      <protection locked="0"/>
    </xf>
    <xf numFmtId="44" fontId="9" fillId="0" borderId="52" xfId="1" applyFont="1" applyBorder="1" applyAlignment="1" applyProtection="1">
      <alignment horizontal="center" vertical="center"/>
    </xf>
    <xf numFmtId="44" fontId="6" fillId="0" borderId="41" xfId="1" applyFont="1" applyBorder="1" applyAlignment="1" applyProtection="1">
      <alignment horizontal="center" vertical="center"/>
    </xf>
    <xf numFmtId="0" fontId="0" fillId="0" borderId="2" xfId="0" applyBorder="1" applyAlignment="1">
      <alignment horizontal="left" vertical="center" wrapText="1"/>
    </xf>
    <xf numFmtId="0" fontId="0" fillId="4" borderId="2" xfId="0" applyFont="1" applyFill="1" applyBorder="1" applyAlignment="1">
      <alignment horizontal="left" vertical="center" wrapText="1"/>
    </xf>
    <xf numFmtId="0" fontId="8" fillId="0" borderId="2" xfId="0" applyFont="1" applyBorder="1" applyAlignment="1">
      <alignment horizontal="left" vertical="center" wrapText="1"/>
    </xf>
    <xf numFmtId="0" fontId="0" fillId="0" borderId="2" xfId="0" applyBorder="1" applyAlignment="1" applyProtection="1">
      <alignment horizontal="left" vertical="center" wrapText="1"/>
      <protection locked="0"/>
    </xf>
    <xf numFmtId="44" fontId="0" fillId="3" borderId="31" xfId="1" applyFont="1" applyFill="1" applyBorder="1" applyAlignment="1" applyProtection="1">
      <alignment vertical="center"/>
      <protection locked="0"/>
    </xf>
    <xf numFmtId="0" fontId="8" fillId="0" borderId="2" xfId="0" applyFont="1" applyBorder="1" applyAlignment="1" applyProtection="1">
      <alignment horizontal="left" vertical="center" wrapText="1"/>
      <protection locked="0"/>
    </xf>
    <xf numFmtId="0" fontId="0" fillId="0" borderId="2" xfId="0" applyBorder="1" applyAlignment="1">
      <alignment vertical="center" wrapText="1"/>
    </xf>
    <xf numFmtId="0" fontId="0" fillId="0" borderId="2" xfId="0" applyBorder="1" applyAlignment="1">
      <alignment horizontal="left" vertical="center"/>
    </xf>
    <xf numFmtId="0" fontId="0" fillId="0" borderId="1" xfId="0" applyBorder="1" applyAlignment="1" applyProtection="1">
      <alignment horizontal="left" vertical="center" wrapText="1"/>
      <protection locked="0"/>
    </xf>
    <xf numFmtId="0" fontId="0" fillId="0" borderId="1"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2" fontId="8" fillId="4" borderId="2" xfId="0" applyNumberFormat="1" applyFont="1" applyFill="1" applyBorder="1" applyAlignment="1" applyProtection="1">
      <alignment horizontal="center" vertical="center"/>
      <protection locked="0"/>
    </xf>
    <xf numFmtId="44" fontId="6" fillId="0" borderId="31" xfId="1" applyFont="1" applyBorder="1" applyAlignment="1" applyProtection="1">
      <alignment horizontal="center" vertical="center"/>
    </xf>
    <xf numFmtId="0" fontId="0" fillId="0" borderId="24" xfId="0" applyFont="1" applyBorder="1" applyAlignment="1">
      <alignment horizontal="center" vertical="center"/>
    </xf>
    <xf numFmtId="0" fontId="0" fillId="0" borderId="16" xfId="0" applyBorder="1" applyAlignment="1" applyProtection="1">
      <alignment horizontal="left" vertical="center" wrapText="1"/>
      <protection locked="0"/>
    </xf>
    <xf numFmtId="0" fontId="6" fillId="0" borderId="6" xfId="0" applyFont="1" applyBorder="1" applyAlignment="1">
      <alignment horizontal="center" vertical="center"/>
    </xf>
    <xf numFmtId="0" fontId="6" fillId="0" borderId="29" xfId="0" applyFont="1" applyBorder="1" applyAlignment="1">
      <alignment horizontal="center" vertical="center"/>
    </xf>
    <xf numFmtId="0" fontId="0" fillId="4" borderId="2" xfId="0" applyFill="1" applyBorder="1" applyAlignment="1" applyProtection="1">
      <alignment horizontal="left" vertical="center" wrapText="1"/>
      <protection locked="0"/>
    </xf>
    <xf numFmtId="44" fontId="6" fillId="7" borderId="51" xfId="1" applyFont="1" applyFill="1" applyBorder="1" applyAlignment="1" applyProtection="1">
      <alignment horizontal="center" vertical="center"/>
    </xf>
    <xf numFmtId="44" fontId="2" fillId="7" borderId="51" xfId="1" applyFont="1" applyFill="1" applyBorder="1" applyAlignment="1">
      <alignment horizontal="center" vertical="center"/>
    </xf>
    <xf numFmtId="0" fontId="5" fillId="6" borderId="63" xfId="0" applyFont="1" applyFill="1" applyBorder="1" applyAlignment="1">
      <alignment horizontal="center" vertical="center"/>
    </xf>
    <xf numFmtId="0" fontId="5" fillId="5" borderId="64" xfId="0" applyFont="1" applyFill="1" applyBorder="1" applyAlignment="1">
      <alignment horizontal="center" vertical="center"/>
    </xf>
    <xf numFmtId="44" fontId="0" fillId="3" borderId="42" xfId="1" applyFont="1" applyFill="1" applyBorder="1" applyAlignment="1">
      <alignment horizontal="center" vertical="center"/>
    </xf>
    <xf numFmtId="44" fontId="2" fillId="4" borderId="0" xfId="0" applyNumberFormat="1" applyFont="1" applyFill="1" applyBorder="1" applyAlignment="1">
      <alignment horizontal="center" vertical="center"/>
    </xf>
    <xf numFmtId="44" fontId="6" fillId="0" borderId="24" xfId="1" applyFont="1" applyBorder="1" applyAlignment="1" applyProtection="1">
      <alignment horizontal="center" vertical="center"/>
    </xf>
    <xf numFmtId="0" fontId="3" fillId="4" borderId="29" xfId="0" applyFont="1" applyFill="1" applyBorder="1" applyAlignment="1">
      <alignment horizontal="center" vertical="center"/>
    </xf>
    <xf numFmtId="0" fontId="0" fillId="0" borderId="29" xfId="0" applyBorder="1" applyAlignment="1">
      <alignment horizontal="center" vertical="center"/>
    </xf>
    <xf numFmtId="44" fontId="6" fillId="0" borderId="31" xfId="1" applyFont="1" applyBorder="1" applyAlignment="1" applyProtection="1">
      <alignment horizontal="center" vertical="center"/>
      <protection locked="0"/>
    </xf>
    <xf numFmtId="0" fontId="5" fillId="7" borderId="3" xfId="0" applyFont="1" applyFill="1" applyBorder="1" applyAlignment="1">
      <alignment horizontal="center" vertical="center"/>
    </xf>
    <xf numFmtId="0" fontId="11" fillId="7" borderId="31" xfId="0" applyFont="1" applyFill="1" applyBorder="1" applyAlignment="1">
      <alignment horizontal="center" vertical="center"/>
    </xf>
    <xf numFmtId="0" fontId="5" fillId="3" borderId="3" xfId="0" applyFont="1" applyFill="1" applyBorder="1" applyAlignment="1">
      <alignment horizontal="center" vertical="center"/>
    </xf>
    <xf numFmtId="0" fontId="11" fillId="3" borderId="31" xfId="0" applyFont="1" applyFill="1" applyBorder="1" applyAlignment="1">
      <alignment horizontal="center" vertical="center"/>
    </xf>
    <xf numFmtId="0" fontId="0" fillId="4" borderId="38" xfId="0" applyFill="1" applyBorder="1" applyAlignment="1">
      <alignment horizontal="center" vertical="center"/>
    </xf>
    <xf numFmtId="0" fontId="2" fillId="3" borderId="4" xfId="0" applyFont="1" applyFill="1" applyBorder="1" applyAlignment="1">
      <alignment horizontal="center" vertical="center"/>
    </xf>
    <xf numFmtId="0" fontId="6" fillId="3" borderId="3" xfId="0" applyFont="1" applyFill="1" applyBorder="1" applyAlignment="1">
      <alignment horizontal="center" vertical="center"/>
    </xf>
    <xf numFmtId="0" fontId="0" fillId="3" borderId="31" xfId="0" applyFill="1" applyBorder="1" applyAlignment="1">
      <alignment horizontal="center" vertical="center"/>
    </xf>
    <xf numFmtId="0" fontId="0" fillId="0" borderId="62" xfId="0" applyBorder="1" applyAlignment="1">
      <alignment horizontal="center" vertical="center"/>
    </xf>
    <xf numFmtId="0" fontId="0" fillId="0" borderId="33" xfId="0" applyBorder="1" applyAlignment="1">
      <alignment horizontal="center" vertical="center"/>
    </xf>
    <xf numFmtId="0" fontId="6" fillId="0" borderId="33"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2" fontId="0" fillId="4" borderId="2" xfId="0" applyNumberFormat="1" applyFill="1" applyBorder="1" applyAlignment="1" applyProtection="1">
      <alignment horizontal="center" vertical="center"/>
      <protection locked="0"/>
    </xf>
    <xf numFmtId="44" fontId="6" fillId="4" borderId="41" xfId="1" applyFont="1" applyFill="1" applyBorder="1" applyAlignment="1" applyProtection="1">
      <alignment horizontal="center" vertical="center"/>
    </xf>
    <xf numFmtId="164" fontId="0" fillId="4" borderId="0" xfId="0" applyNumberFormat="1" applyFill="1" applyAlignment="1">
      <alignment horizontal="center" vertical="center"/>
    </xf>
    <xf numFmtId="0" fontId="14" fillId="0" borderId="0" xfId="0" applyFont="1" applyAlignment="1">
      <alignment wrapText="1"/>
    </xf>
    <xf numFmtId="0" fontId="0" fillId="0" borderId="2" xfId="0" applyBorder="1" applyAlignment="1">
      <alignment vertical="center"/>
    </xf>
    <xf numFmtId="49" fontId="0" fillId="0" borderId="1" xfId="0" applyNumberFormat="1" applyBorder="1" applyAlignment="1">
      <alignment horizontal="center" vertical="center"/>
    </xf>
    <xf numFmtId="0" fontId="0" fillId="4" borderId="2" xfId="0" applyFill="1" applyBorder="1" applyAlignment="1" applyProtection="1">
      <alignment vertical="center" wrapText="1"/>
      <protection locked="0"/>
    </xf>
    <xf numFmtId="0" fontId="0" fillId="3" borderId="1" xfId="0" applyFill="1" applyBorder="1" applyAlignment="1" applyProtection="1">
      <alignment horizontal="center" vertical="center"/>
      <protection locked="0"/>
    </xf>
    <xf numFmtId="2" fontId="0" fillId="3" borderId="2" xfId="0" applyNumberFormat="1" applyFill="1" applyBorder="1" applyAlignment="1" applyProtection="1">
      <alignment horizontal="center" vertical="center"/>
      <protection locked="0"/>
    </xf>
    <xf numFmtId="44" fontId="6" fillId="3" borderId="13" xfId="1" applyFont="1" applyFill="1" applyBorder="1" applyAlignment="1" applyProtection="1">
      <alignment horizontal="center" vertical="center"/>
      <protection locked="0"/>
    </xf>
    <xf numFmtId="44" fontId="6" fillId="3" borderId="31" xfId="1" applyFont="1" applyFill="1" applyBorder="1" applyAlignment="1" applyProtection="1">
      <alignment horizontal="center" vertical="center"/>
    </xf>
    <xf numFmtId="44" fontId="0" fillId="3" borderId="37" xfId="1" applyFont="1" applyFill="1" applyBorder="1" applyAlignment="1" applyProtection="1">
      <alignment horizontal="center" vertical="center"/>
      <protection locked="0"/>
    </xf>
    <xf numFmtId="44" fontId="6" fillId="3" borderId="14" xfId="1" applyFont="1" applyFill="1" applyBorder="1" applyAlignment="1" applyProtection="1">
      <alignment horizontal="center" vertical="center"/>
    </xf>
    <xf numFmtId="44" fontId="9" fillId="0" borderId="23" xfId="1" applyFont="1" applyBorder="1" applyAlignment="1">
      <alignment horizontal="center" vertical="center"/>
    </xf>
    <xf numFmtId="44" fontId="9" fillId="0" borderId="14" xfId="1" applyFont="1" applyBorder="1" applyAlignment="1">
      <alignment horizontal="center" vertical="center"/>
    </xf>
    <xf numFmtId="44" fontId="6" fillId="0" borderId="32" xfId="1" applyFont="1" applyBorder="1" applyAlignment="1">
      <alignment horizontal="center" vertical="center"/>
    </xf>
    <xf numFmtId="44" fontId="6" fillId="0" borderId="14" xfId="1" applyFont="1" applyBorder="1" applyAlignment="1">
      <alignment horizontal="center" vertical="center"/>
    </xf>
    <xf numFmtId="44" fontId="6" fillId="0" borderId="44" xfId="1" applyFont="1" applyBorder="1" applyAlignment="1">
      <alignment horizontal="center" vertical="center"/>
    </xf>
    <xf numFmtId="0" fontId="0" fillId="0" borderId="4" xfId="0" applyBorder="1" applyAlignment="1">
      <alignment horizontal="left" vertical="center" wrapText="1"/>
    </xf>
    <xf numFmtId="44" fontId="2" fillId="7" borderId="25" xfId="1" applyFont="1" applyFill="1" applyBorder="1" applyAlignment="1">
      <alignment horizontal="center" vertical="center"/>
    </xf>
    <xf numFmtId="44" fontId="6" fillId="7" borderId="9" xfId="1" applyFont="1" applyFill="1" applyBorder="1" applyAlignment="1" applyProtection="1">
      <alignment horizontal="center" vertical="center"/>
    </xf>
    <xf numFmtId="2" fontId="8" fillId="0" borderId="57" xfId="0" applyNumberFormat="1" applyFont="1" applyBorder="1" applyAlignment="1" applyProtection="1">
      <alignment horizontal="center" vertical="center"/>
      <protection locked="0"/>
    </xf>
    <xf numFmtId="0" fontId="5" fillId="7" borderId="31" xfId="0" applyFont="1" applyFill="1" applyBorder="1" applyAlignment="1">
      <alignment horizontal="center" vertical="center"/>
    </xf>
    <xf numFmtId="0" fontId="5" fillId="3" borderId="0" xfId="0" applyFont="1" applyFill="1" applyBorder="1" applyAlignment="1">
      <alignment horizontal="center" vertical="center"/>
    </xf>
    <xf numFmtId="44" fontId="9" fillId="0" borderId="44" xfId="1" applyFont="1" applyBorder="1" applyAlignment="1" applyProtection="1">
      <alignment horizontal="center" vertical="center"/>
    </xf>
    <xf numFmtId="0" fontId="2" fillId="3" borderId="5" xfId="0" applyFont="1" applyFill="1" applyBorder="1" applyAlignment="1">
      <alignment horizontal="center" vertical="center"/>
    </xf>
    <xf numFmtId="44" fontId="9" fillId="0" borderId="2" xfId="1" applyFont="1" applyBorder="1" applyAlignment="1">
      <alignment horizontal="center" vertical="center"/>
    </xf>
    <xf numFmtId="44" fontId="6" fillId="0" borderId="1" xfId="1" applyFont="1" applyBorder="1" applyAlignment="1">
      <alignment horizontal="center" vertical="center"/>
    </xf>
    <xf numFmtId="0" fontId="0" fillId="3" borderId="31" xfId="0" applyFill="1" applyBorder="1" applyAlignment="1">
      <alignment horizontal="left" vertical="center"/>
    </xf>
    <xf numFmtId="0" fontId="0" fillId="0" borderId="6" xfId="0" applyBorder="1" applyAlignment="1">
      <alignment horizontal="center" vertical="center"/>
    </xf>
    <xf numFmtId="0" fontId="0" fillId="7" borderId="9" xfId="0" applyFill="1" applyBorder="1" applyAlignment="1">
      <alignment horizontal="center" vertical="center"/>
    </xf>
    <xf numFmtId="0" fontId="0" fillId="7" borderId="55" xfId="0" applyFill="1" applyBorder="1" applyAlignment="1">
      <alignment horizontal="center" vertical="center"/>
    </xf>
    <xf numFmtId="0" fontId="0" fillId="0" borderId="3" xfId="0" applyBorder="1" applyAlignment="1" applyProtection="1">
      <alignment horizontal="center" vertical="center"/>
      <protection locked="0"/>
    </xf>
    <xf numFmtId="0" fontId="0" fillId="0" borderId="4" xfId="0" applyBorder="1" applyAlignment="1" applyProtection="1">
      <alignment horizontal="left" vertical="center" wrapText="1"/>
      <protection locked="0"/>
    </xf>
    <xf numFmtId="44" fontId="6" fillId="0" borderId="5" xfId="1" applyFont="1" applyBorder="1" applyAlignment="1" applyProtection="1">
      <alignment horizontal="center" vertical="center"/>
    </xf>
    <xf numFmtId="0" fontId="11" fillId="4" borderId="5" xfId="0" applyFont="1" applyFill="1" applyBorder="1" applyAlignment="1">
      <alignment horizontal="center" vertical="center"/>
    </xf>
    <xf numFmtId="0" fontId="5" fillId="4" borderId="50" xfId="0" applyFont="1" applyFill="1" applyBorder="1" applyAlignment="1">
      <alignment horizontal="center" vertical="center"/>
    </xf>
    <xf numFmtId="44" fontId="6" fillId="4" borderId="5" xfId="1" applyFont="1" applyFill="1" applyBorder="1" applyAlignment="1" applyProtection="1">
      <alignment horizontal="center" vertical="center"/>
    </xf>
    <xf numFmtId="44" fontId="6" fillId="4" borderId="44" xfId="1" applyFont="1" applyFill="1" applyBorder="1" applyAlignment="1" applyProtection="1">
      <alignment horizontal="center" vertical="center"/>
    </xf>
    <xf numFmtId="0" fontId="2" fillId="7" borderId="8" xfId="0" applyFont="1" applyFill="1" applyBorder="1" applyAlignment="1">
      <alignment horizontal="center" vertical="center"/>
    </xf>
    <xf numFmtId="0" fontId="11" fillId="7" borderId="9" xfId="0" applyFont="1" applyFill="1" applyBorder="1" applyAlignment="1">
      <alignment horizontal="center" vertical="center"/>
    </xf>
    <xf numFmtId="0" fontId="5" fillId="7" borderId="10" xfId="0" applyFont="1" applyFill="1" applyBorder="1" applyAlignment="1">
      <alignment horizontal="center" vertical="center"/>
    </xf>
    <xf numFmtId="0" fontId="2" fillId="7" borderId="8" xfId="0" applyFont="1" applyFill="1" applyBorder="1" applyAlignment="1">
      <alignment horizontal="left" vertical="center" wrapText="1"/>
    </xf>
    <xf numFmtId="0" fontId="2" fillId="7" borderId="9" xfId="0" applyFont="1" applyFill="1" applyBorder="1" applyAlignment="1">
      <alignment horizontal="center" vertical="center"/>
    </xf>
    <xf numFmtId="0" fontId="5" fillId="7" borderId="9" xfId="0" applyFont="1" applyFill="1" applyBorder="1" applyAlignment="1">
      <alignment horizontal="center" vertical="center"/>
    </xf>
    <xf numFmtId="44" fontId="6" fillId="0" borderId="19" xfId="1" applyFont="1" applyBorder="1" applyAlignment="1" applyProtection="1">
      <alignment horizontal="center" vertical="center"/>
      <protection locked="0"/>
    </xf>
    <xf numFmtId="0" fontId="0" fillId="7" borderId="9" xfId="0" applyFill="1" applyBorder="1" applyAlignment="1" applyProtection="1">
      <alignment horizontal="center" vertical="center"/>
      <protection locked="0"/>
    </xf>
    <xf numFmtId="2" fontId="0" fillId="7" borderId="9" xfId="0" applyNumberFormat="1" applyFill="1" applyBorder="1" applyAlignment="1" applyProtection="1">
      <alignment horizontal="center" vertical="center"/>
      <protection locked="0"/>
    </xf>
    <xf numFmtId="44" fontId="6" fillId="7" borderId="9" xfId="1" applyFont="1" applyFill="1" applyBorder="1" applyAlignment="1" applyProtection="1">
      <alignment horizontal="center" vertical="center"/>
      <protection locked="0"/>
    </xf>
    <xf numFmtId="44" fontId="9" fillId="7" borderId="9" xfId="1" applyFont="1" applyFill="1" applyBorder="1" applyAlignment="1" applyProtection="1">
      <alignment horizontal="center" vertical="center"/>
    </xf>
    <xf numFmtId="44" fontId="0" fillId="7" borderId="9" xfId="1" applyFont="1" applyFill="1" applyBorder="1" applyAlignment="1" applyProtection="1">
      <alignment horizontal="center" vertical="center"/>
      <protection locked="0"/>
    </xf>
    <xf numFmtId="0" fontId="6" fillId="0" borderId="19" xfId="0" applyFont="1" applyBorder="1" applyAlignment="1">
      <alignment horizontal="center" vertical="center"/>
    </xf>
    <xf numFmtId="44" fontId="0" fillId="0" borderId="6" xfId="1" applyFont="1" applyBorder="1" applyAlignment="1" applyProtection="1">
      <alignment horizontal="center" vertical="center"/>
      <protection locked="0"/>
    </xf>
    <xf numFmtId="44" fontId="6" fillId="0" borderId="19" xfId="1" applyFont="1" applyBorder="1" applyAlignment="1" applyProtection="1">
      <alignment horizontal="center" vertical="center"/>
    </xf>
    <xf numFmtId="44" fontId="0" fillId="4" borderId="50" xfId="1" applyFont="1" applyFill="1" applyBorder="1" applyAlignment="1">
      <alignment horizontal="center" vertical="center"/>
    </xf>
    <xf numFmtId="0" fontId="8" fillId="4" borderId="65" xfId="0" applyFont="1" applyFill="1" applyBorder="1" applyAlignment="1">
      <alignment horizontal="center" vertical="center"/>
    </xf>
    <xf numFmtId="0" fontId="0" fillId="0" borderId="43" xfId="0" applyBorder="1" applyAlignment="1">
      <alignment horizontal="center" vertical="center"/>
    </xf>
    <xf numFmtId="0" fontId="6" fillId="0" borderId="44" xfId="0" applyFont="1" applyBorder="1" applyAlignment="1">
      <alignment horizontal="center" vertical="center"/>
    </xf>
    <xf numFmtId="0" fontId="6" fillId="0" borderId="4" xfId="0" applyFont="1" applyBorder="1" applyAlignment="1">
      <alignment horizontal="center" vertical="center"/>
    </xf>
    <xf numFmtId="0" fontId="2" fillId="7" borderId="11" xfId="0" applyFont="1" applyFill="1" applyBorder="1" applyAlignment="1">
      <alignment horizontal="center" vertical="center"/>
    </xf>
    <xf numFmtId="0" fontId="11" fillId="7" borderId="11" xfId="0" applyFont="1" applyFill="1" applyBorder="1" applyAlignment="1">
      <alignment horizontal="center" vertical="center"/>
    </xf>
    <xf numFmtId="0" fontId="5" fillId="7" borderId="11" xfId="0" applyFont="1" applyFill="1" applyBorder="1" applyAlignment="1">
      <alignment horizontal="center" vertical="center"/>
    </xf>
    <xf numFmtId="0" fontId="0" fillId="4" borderId="4" xfId="0" applyFill="1" applyBorder="1" applyAlignment="1">
      <alignment horizontal="center" vertical="center"/>
    </xf>
    <xf numFmtId="0" fontId="8" fillId="0" borderId="19" xfId="0" applyFont="1" applyBorder="1" applyAlignment="1" applyProtection="1">
      <alignment horizontal="center" vertical="center"/>
      <protection locked="0"/>
    </xf>
    <xf numFmtId="2" fontId="8" fillId="0" borderId="4" xfId="0" applyNumberFormat="1" applyFont="1" applyBorder="1" applyAlignment="1" applyProtection="1">
      <alignment horizontal="center" vertical="center"/>
      <protection locked="0"/>
    </xf>
    <xf numFmtId="44" fontId="9" fillId="0" borderId="49" xfId="1" applyFont="1" applyBorder="1" applyAlignment="1" applyProtection="1">
      <alignment horizontal="center" vertical="center"/>
      <protection locked="0"/>
    </xf>
    <xf numFmtId="0" fontId="0" fillId="0" borderId="20" xfId="0" applyBorder="1" applyAlignment="1">
      <alignment vertical="center" wrapText="1"/>
    </xf>
    <xf numFmtId="0" fontId="8" fillId="0" borderId="0" xfId="0" applyFont="1" applyBorder="1" applyAlignment="1" applyProtection="1">
      <alignment horizontal="center" vertical="center"/>
      <protection locked="0"/>
    </xf>
    <xf numFmtId="2" fontId="8" fillId="4" borderId="0" xfId="0" applyNumberFormat="1" applyFont="1" applyFill="1" applyBorder="1" applyAlignment="1" applyProtection="1">
      <alignment horizontal="center" vertical="center"/>
      <protection locked="0"/>
    </xf>
    <xf numFmtId="44" fontId="9" fillId="0" borderId="4" xfId="1" applyFont="1" applyBorder="1" applyAlignment="1" applyProtection="1">
      <alignment horizontal="center" vertical="center"/>
      <protection locked="0"/>
    </xf>
    <xf numFmtId="44" fontId="9" fillId="0" borderId="6" xfId="1" applyFont="1" applyBorder="1" applyAlignment="1" applyProtection="1">
      <alignment horizontal="center" vertical="center"/>
    </xf>
    <xf numFmtId="44" fontId="8" fillId="0" borderId="4" xfId="1" applyFont="1" applyBorder="1" applyAlignment="1" applyProtection="1">
      <alignment horizontal="center" vertical="center"/>
      <protection locked="0"/>
    </xf>
    <xf numFmtId="0" fontId="2" fillId="7" borderId="10" xfId="0" applyFont="1" applyFill="1" applyBorder="1" applyAlignment="1">
      <alignment horizontal="center" vertical="center"/>
    </xf>
    <xf numFmtId="0" fontId="2" fillId="7" borderId="8" xfId="0" applyFont="1" applyFill="1" applyBorder="1" applyAlignment="1" applyProtection="1">
      <alignment horizontal="left" vertical="center" wrapText="1"/>
      <protection locked="0"/>
    </xf>
    <xf numFmtId="44" fontId="0" fillId="0" borderId="49" xfId="1" applyFont="1" applyBorder="1" applyAlignment="1" applyProtection="1">
      <alignment horizontal="center" vertical="center"/>
      <protection locked="0"/>
    </xf>
    <xf numFmtId="0" fontId="0" fillId="7" borderId="11" xfId="0" applyFill="1" applyBorder="1" applyAlignment="1" applyProtection="1">
      <alignment horizontal="center" vertical="center"/>
      <protection locked="0"/>
    </xf>
    <xf numFmtId="2" fontId="0" fillId="7" borderId="8" xfId="0" applyNumberFormat="1" applyFill="1" applyBorder="1" applyAlignment="1" applyProtection="1">
      <alignment horizontal="center" vertical="center"/>
      <protection locked="0"/>
    </xf>
    <xf numFmtId="44" fontId="6" fillId="7" borderId="7" xfId="1" applyFont="1" applyFill="1" applyBorder="1" applyAlignment="1" applyProtection="1">
      <alignment horizontal="center" vertical="center"/>
      <protection locked="0"/>
    </xf>
    <xf numFmtId="44" fontId="6" fillId="7" borderId="12" xfId="1" applyFont="1" applyFill="1" applyBorder="1" applyAlignment="1" applyProtection="1">
      <alignment horizontal="center" vertical="center"/>
    </xf>
    <xf numFmtId="44" fontId="0" fillId="7" borderId="36" xfId="1" applyFont="1" applyFill="1" applyBorder="1" applyAlignment="1" applyProtection="1">
      <alignment horizontal="center" vertical="center"/>
      <protection locked="0"/>
    </xf>
    <xf numFmtId="0" fontId="6" fillId="0" borderId="5" xfId="0" applyFont="1" applyBorder="1" applyAlignment="1">
      <alignment horizontal="center" vertical="center"/>
    </xf>
    <xf numFmtId="0" fontId="0" fillId="0" borderId="5" xfId="0" applyBorder="1" applyAlignment="1" applyProtection="1">
      <alignment horizontal="left" vertical="center" wrapText="1"/>
      <protection locked="0"/>
    </xf>
    <xf numFmtId="44" fontId="6" fillId="0" borderId="5" xfId="1" applyFont="1" applyBorder="1" applyAlignment="1" applyProtection="1">
      <alignment horizontal="center" vertical="center"/>
      <protection locked="0"/>
    </xf>
    <xf numFmtId="44" fontId="6" fillId="0" borderId="0" xfId="1" applyFont="1" applyBorder="1" applyAlignment="1" applyProtection="1">
      <alignment horizontal="center" vertical="center"/>
    </xf>
    <xf numFmtId="0" fontId="0" fillId="0" borderId="20" xfId="0" applyBorder="1" applyAlignment="1">
      <alignment horizontal="center" vertical="center"/>
    </xf>
    <xf numFmtId="0" fontId="6" fillId="0" borderId="53" xfId="0" applyFont="1" applyBorder="1" applyAlignment="1">
      <alignment horizontal="center" vertical="center"/>
    </xf>
    <xf numFmtId="44" fontId="6" fillId="0" borderId="0" xfId="1" applyFont="1" applyBorder="1" applyAlignment="1" applyProtection="1">
      <alignment horizontal="center" vertical="center"/>
      <protection locked="0"/>
    </xf>
    <xf numFmtId="44" fontId="0" fillId="3" borderId="35" xfId="1" applyFont="1" applyFill="1" applyBorder="1" applyAlignment="1">
      <alignment horizontal="center" vertical="center"/>
    </xf>
    <xf numFmtId="44" fontId="2" fillId="7" borderId="9" xfId="0" applyNumberFormat="1" applyFont="1" applyFill="1" applyBorder="1" applyAlignment="1">
      <alignment vertical="center"/>
    </xf>
    <xf numFmtId="44" fontId="2" fillId="7" borderId="25" xfId="0" applyNumberFormat="1" applyFont="1" applyFill="1" applyBorder="1" applyAlignment="1">
      <alignment horizontal="center" vertical="center"/>
    </xf>
    <xf numFmtId="0" fontId="0" fillId="4" borderId="2" xfId="0" applyFill="1" applyBorder="1" applyAlignment="1">
      <alignment horizontal="left" vertical="center" wrapText="1"/>
    </xf>
    <xf numFmtId="0" fontId="8" fillId="4" borderId="1" xfId="0" applyFont="1" applyFill="1" applyBorder="1" applyAlignment="1" applyProtection="1">
      <alignment horizontal="center" vertical="center"/>
      <protection locked="0"/>
    </xf>
    <xf numFmtId="44" fontId="9" fillId="4" borderId="22" xfId="1" applyFont="1" applyFill="1" applyBorder="1" applyAlignment="1" applyProtection="1">
      <alignment horizontal="center" vertical="center"/>
      <protection locked="0"/>
    </xf>
    <xf numFmtId="44" fontId="9" fillId="4" borderId="23" xfId="1" applyFont="1" applyFill="1" applyBorder="1" applyAlignment="1" applyProtection="1">
      <alignment horizontal="center" vertical="center"/>
    </xf>
    <xf numFmtId="44" fontId="8" fillId="4" borderId="31" xfId="1" applyFont="1" applyFill="1" applyBorder="1" applyAlignment="1" applyProtection="1">
      <alignment horizontal="center" vertical="center"/>
      <protection locked="0"/>
    </xf>
    <xf numFmtId="44" fontId="9" fillId="4" borderId="14" xfId="1" applyFont="1" applyFill="1" applyBorder="1" applyAlignment="1" applyProtection="1">
      <alignment horizontal="center" vertical="center"/>
    </xf>
    <xf numFmtId="44" fontId="6" fillId="4" borderId="32" xfId="1" applyFont="1" applyFill="1" applyBorder="1" applyAlignment="1" applyProtection="1">
      <alignment horizontal="center" vertical="center"/>
    </xf>
    <xf numFmtId="44" fontId="0" fillId="4" borderId="32" xfId="1" applyFont="1" applyFill="1" applyBorder="1" applyAlignment="1">
      <alignment horizontal="center" vertical="center"/>
    </xf>
    <xf numFmtId="0" fontId="8" fillId="4" borderId="2" xfId="0" applyFont="1" applyFill="1" applyBorder="1" applyAlignment="1">
      <alignment horizontal="left" vertical="center" wrapText="1"/>
    </xf>
    <xf numFmtId="44" fontId="9" fillId="4" borderId="13" xfId="1" applyFont="1" applyFill="1" applyBorder="1" applyAlignment="1" applyProtection="1">
      <alignment horizontal="center" vertical="center"/>
      <protection locked="0"/>
    </xf>
    <xf numFmtId="0" fontId="8" fillId="4" borderId="0" xfId="0" applyFont="1" applyFill="1" applyAlignment="1">
      <alignment horizontal="center" vertical="center"/>
    </xf>
    <xf numFmtId="165" fontId="9" fillId="4" borderId="41" xfId="2" applyNumberFormat="1" applyFont="1" applyFill="1" applyBorder="1" applyAlignment="1">
      <alignment horizontal="center" vertical="center"/>
    </xf>
    <xf numFmtId="44" fontId="6" fillId="4" borderId="13" xfId="1" applyFont="1" applyFill="1" applyBorder="1" applyAlignment="1" applyProtection="1">
      <alignment horizontal="center" vertical="center"/>
      <protection locked="0"/>
    </xf>
    <xf numFmtId="44" fontId="6" fillId="4" borderId="14" xfId="1" applyFont="1" applyFill="1" applyBorder="1" applyAlignment="1" applyProtection="1">
      <alignment horizontal="center" vertical="center"/>
    </xf>
    <xf numFmtId="44" fontId="0" fillId="4" borderId="31" xfId="1" applyFont="1" applyFill="1" applyBorder="1" applyAlignment="1" applyProtection="1">
      <alignment horizontal="center" vertical="center"/>
      <protection locked="0"/>
    </xf>
    <xf numFmtId="0" fontId="0" fillId="4" borderId="19" xfId="0" applyFill="1" applyBorder="1" applyAlignment="1" applyProtection="1">
      <alignment horizontal="center" vertical="center"/>
      <protection locked="0"/>
    </xf>
    <xf numFmtId="2" fontId="0" fillId="4" borderId="4" xfId="0" applyNumberFormat="1" applyFill="1" applyBorder="1" applyAlignment="1" applyProtection="1">
      <alignment horizontal="center" vertical="center"/>
      <protection locked="0"/>
    </xf>
    <xf numFmtId="44" fontId="6" fillId="4" borderId="43" xfId="1" applyFont="1" applyFill="1" applyBorder="1" applyAlignment="1" applyProtection="1">
      <alignment horizontal="center" vertical="center"/>
      <protection locked="0"/>
    </xf>
    <xf numFmtId="44" fontId="0" fillId="4" borderId="5" xfId="1" applyFont="1" applyFill="1" applyBorder="1" applyAlignment="1" applyProtection="1">
      <alignment horizontal="center" vertical="center"/>
      <protection locked="0"/>
    </xf>
    <xf numFmtId="44" fontId="0" fillId="4" borderId="3" xfId="1" applyFont="1" applyFill="1" applyBorder="1" applyAlignment="1" applyProtection="1">
      <alignment horizontal="center" vertical="center"/>
      <protection locked="0"/>
    </xf>
    <xf numFmtId="2" fontId="0" fillId="4" borderId="14" xfId="0" applyNumberFormat="1" applyFill="1" applyBorder="1" applyAlignment="1" applyProtection="1">
      <alignment horizontal="center" vertical="center"/>
      <protection locked="0"/>
    </xf>
    <xf numFmtId="0" fontId="0" fillId="4" borderId="4" xfId="0" applyFill="1" applyBorder="1" applyAlignment="1">
      <alignment horizontal="left" vertical="center" wrapText="1"/>
    </xf>
    <xf numFmtId="0" fontId="0" fillId="0" borderId="24" xfId="0" applyBorder="1" applyAlignment="1">
      <alignment horizontal="center" vertical="center"/>
    </xf>
    <xf numFmtId="0" fontId="0" fillId="0" borderId="1" xfId="0" applyBorder="1" applyAlignment="1">
      <alignment horizontal="center" vertical="center"/>
    </xf>
    <xf numFmtId="167" fontId="8" fillId="0" borderId="17" xfId="2" applyNumberFormat="1" applyFont="1" applyBorder="1" applyAlignment="1" applyProtection="1">
      <alignment horizontal="center" vertical="center"/>
      <protection locked="0"/>
    </xf>
    <xf numFmtId="0" fontId="3" fillId="6" borderId="47" xfId="0" applyFont="1" applyFill="1" applyBorder="1" applyAlignment="1">
      <alignment horizontal="center" vertical="center"/>
    </xf>
    <xf numFmtId="0" fontId="3" fillId="6" borderId="45" xfId="0" applyFont="1" applyFill="1" applyBorder="1" applyAlignment="1">
      <alignment horizontal="center" vertical="center"/>
    </xf>
    <xf numFmtId="0" fontId="2" fillId="3" borderId="19"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0" fillId="4" borderId="2" xfId="0" applyFill="1" applyBorder="1" applyAlignment="1">
      <alignment horizontal="center" vertical="center"/>
    </xf>
    <xf numFmtId="0" fontId="0" fillId="4" borderId="3" xfId="0" applyFill="1" applyBorder="1" applyAlignment="1">
      <alignment horizontal="center" vertical="center"/>
    </xf>
    <xf numFmtId="44" fontId="6" fillId="4" borderId="37" xfId="1" applyFont="1" applyFill="1" applyBorder="1" applyAlignment="1" applyProtection="1">
      <alignment horizontal="center" vertical="center"/>
      <protection locked="0"/>
    </xf>
    <xf numFmtId="44" fontId="6" fillId="4" borderId="31" xfId="1" applyFont="1" applyFill="1" applyBorder="1" applyAlignment="1" applyProtection="1">
      <alignment horizontal="center" vertical="center"/>
      <protection locked="0"/>
    </xf>
    <xf numFmtId="44" fontId="6" fillId="4" borderId="32" xfId="1" applyFont="1" applyFill="1" applyBorder="1" applyAlignment="1" applyProtection="1">
      <alignment horizontal="center" vertical="center"/>
      <protection locked="0"/>
    </xf>
    <xf numFmtId="44" fontId="9" fillId="0" borderId="37" xfId="1" applyFont="1" applyBorder="1" applyAlignment="1" applyProtection="1">
      <alignment horizontal="center" vertical="center"/>
      <protection locked="0"/>
    </xf>
    <xf numFmtId="44" fontId="9" fillId="0" borderId="31" xfId="1" applyFont="1" applyBorder="1" applyAlignment="1" applyProtection="1">
      <alignment horizontal="center" vertical="center"/>
      <protection locked="0"/>
    </xf>
    <xf numFmtId="44" fontId="9" fillId="0" borderId="32" xfId="1" applyFont="1" applyBorder="1" applyAlignment="1" applyProtection="1">
      <alignment horizontal="center" vertical="center"/>
      <protection locked="0"/>
    </xf>
    <xf numFmtId="44" fontId="0" fillId="3" borderId="31" xfId="1" applyFont="1" applyFill="1" applyBorder="1" applyAlignment="1" applyProtection="1">
      <alignment horizontal="center" vertical="center"/>
      <protection locked="0"/>
    </xf>
    <xf numFmtId="44" fontId="6" fillId="3" borderId="31" xfId="1" applyFont="1"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31" xfId="0" applyFill="1" applyBorder="1" applyAlignment="1" applyProtection="1">
      <alignment horizontal="center" vertical="center"/>
      <protection locked="0"/>
    </xf>
    <xf numFmtId="44" fontId="6" fillId="3" borderId="31" xfId="1" applyFont="1" applyFill="1" applyBorder="1" applyAlignment="1" applyProtection="1">
      <alignment vertical="center"/>
      <protection locked="0"/>
    </xf>
    <xf numFmtId="44" fontId="0" fillId="3" borderId="31" xfId="1" applyFont="1" applyFill="1" applyBorder="1" applyAlignment="1" applyProtection="1">
      <alignment vertical="center"/>
      <protection locked="0"/>
    </xf>
    <xf numFmtId="44" fontId="0" fillId="0" borderId="16" xfId="1" applyFont="1" applyBorder="1" applyAlignment="1">
      <alignment horizontal="center"/>
    </xf>
    <xf numFmtId="44" fontId="0" fillId="0" borderId="33" xfId="1" applyFont="1" applyBorder="1" applyAlignment="1">
      <alignment horizontal="center"/>
    </xf>
    <xf numFmtId="44" fontId="0" fillId="0" borderId="66" xfId="1" applyFont="1" applyBorder="1" applyAlignment="1">
      <alignment horizontal="center"/>
    </xf>
    <xf numFmtId="44" fontId="7" fillId="4" borderId="8" xfId="0" applyNumberFormat="1" applyFont="1" applyFill="1" applyBorder="1" applyAlignment="1">
      <alignment horizontal="center"/>
    </xf>
    <xf numFmtId="44" fontId="7" fillId="4" borderId="9" xfId="0" applyNumberFormat="1" applyFont="1" applyFill="1" applyBorder="1" applyAlignment="1">
      <alignment horizontal="center"/>
    </xf>
    <xf numFmtId="44" fontId="7" fillId="4" borderId="25" xfId="0" applyNumberFormat="1" applyFont="1" applyFill="1" applyBorder="1" applyAlignment="1">
      <alignment horizontal="center"/>
    </xf>
    <xf numFmtId="0" fontId="7" fillId="4" borderId="7" xfId="0" applyFont="1" applyFill="1" applyBorder="1" applyAlignment="1">
      <alignment horizontal="right" vertical="center"/>
    </xf>
    <xf numFmtId="0" fontId="7" fillId="4" borderId="11" xfId="0" applyFont="1" applyFill="1" applyBorder="1" applyAlignment="1">
      <alignment horizontal="right" vertical="center"/>
    </xf>
    <xf numFmtId="0" fontId="4" fillId="0" borderId="15" xfId="0" applyFont="1" applyBorder="1" applyAlignment="1" applyProtection="1">
      <alignment horizontal="right" vertical="center" wrapText="1"/>
      <protection locked="0"/>
    </xf>
    <xf numFmtId="0" fontId="4" fillId="0" borderId="17" xfId="0" applyFont="1" applyBorder="1" applyAlignment="1" applyProtection="1">
      <alignment horizontal="right" vertical="center" wrapText="1"/>
      <protection locked="0"/>
    </xf>
    <xf numFmtId="0" fontId="2" fillId="3" borderId="39"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27" xfId="0" applyBorder="1" applyAlignment="1">
      <alignment horizontal="center" vertical="center"/>
    </xf>
    <xf numFmtId="0" fontId="0" fillId="0" borderId="34" xfId="0" applyBorder="1" applyAlignment="1">
      <alignment horizontal="center" vertical="center"/>
    </xf>
    <xf numFmtId="0" fontId="0" fillId="0" borderId="0" xfId="0" applyBorder="1" applyAlignment="1">
      <alignment horizontal="center" vertical="center"/>
    </xf>
    <xf numFmtId="0" fontId="0" fillId="0" borderId="35"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3" borderId="2" xfId="0" applyFill="1" applyBorder="1" applyAlignment="1">
      <alignment horizontal="center" vertical="center"/>
    </xf>
    <xf numFmtId="0" fontId="0" fillId="3" borderId="31" xfId="0" applyFill="1" applyBorder="1" applyAlignment="1">
      <alignment horizontal="center" vertical="center"/>
    </xf>
    <xf numFmtId="0" fontId="5" fillId="7" borderId="11" xfId="0" applyFont="1" applyFill="1" applyBorder="1" applyAlignment="1">
      <alignment horizontal="center" vertical="center"/>
    </xf>
    <xf numFmtId="0" fontId="5" fillId="7"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7" xfId="0" applyFont="1" applyFill="1" applyBorder="1" applyAlignment="1">
      <alignment horizontal="center" vertical="center"/>
    </xf>
    <xf numFmtId="166" fontId="3" fillId="0" borderId="55" xfId="0" applyNumberFormat="1" applyFont="1" applyBorder="1" applyAlignment="1">
      <alignment horizontal="left" vertical="center"/>
    </xf>
    <xf numFmtId="44" fontId="2" fillId="7" borderId="9" xfId="0" applyNumberFormat="1" applyFont="1" applyFill="1" applyBorder="1" applyAlignment="1">
      <alignment vertical="center"/>
    </xf>
    <xf numFmtId="0" fontId="3" fillId="2" borderId="4" xfId="0" applyFont="1" applyFill="1" applyBorder="1" applyAlignment="1">
      <alignment horizontal="center" vertical="center"/>
    </xf>
    <xf numFmtId="0" fontId="3" fillId="2" borderId="20"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7"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vertical="center"/>
    </xf>
    <xf numFmtId="0" fontId="3" fillId="5" borderId="59" xfId="0" applyFont="1" applyFill="1" applyBorder="1" applyAlignment="1">
      <alignment horizontal="center" vertical="center"/>
    </xf>
    <xf numFmtId="0" fontId="3" fillId="5" borderId="60" xfId="0" applyFont="1" applyFill="1" applyBorder="1" applyAlignment="1">
      <alignment horizontal="center" vertical="center"/>
    </xf>
  </cellXfs>
  <cellStyles count="8">
    <cellStyle name="Moeda" xfId="1" builtinId="4"/>
    <cellStyle name="Normal" xfId="0" builtinId="0"/>
    <cellStyle name="Normal 2" xfId="4"/>
    <cellStyle name="Normal 2 2" xfId="5"/>
    <cellStyle name="Normal 3" xfId="3"/>
    <cellStyle name="Normal 4" xfId="7"/>
    <cellStyle name="Porcentagem" xfId="2" builtinId="5"/>
    <cellStyle name="Vírgula 2" xfId="6"/>
  </cellStyles>
  <dxfs count="0"/>
  <tableStyles count="0" defaultTableStyle="TableStyleMedium9" defaultPivotStyle="PivotStyleLight16"/>
  <colors>
    <mruColors>
      <color rgb="FFCCFF66"/>
      <color rgb="FFFF33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359833</xdr:colOff>
      <xdr:row>0</xdr:row>
      <xdr:rowOff>57255</xdr:rowOff>
    </xdr:from>
    <xdr:to>
      <xdr:col>2</xdr:col>
      <xdr:colOff>169334</xdr:colOff>
      <xdr:row>2</xdr:row>
      <xdr:rowOff>315025</xdr:rowOff>
    </xdr:to>
    <xdr:pic>
      <xdr:nvPicPr>
        <xdr:cNvPr id="3" name="Imagem 2">
          <a:extLst>
            <a:ext uri="{FF2B5EF4-FFF2-40B4-BE49-F238E27FC236}">
              <a16:creationId xmlns:a16="http://schemas.microsoft.com/office/drawing/2014/main" xmlns="" id="{ED336AE0-B39A-4AA9-9BE4-CF9CD5269A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9833" y="57255"/>
          <a:ext cx="899584" cy="988020"/>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213"/>
  <sheetViews>
    <sheetView tabSelected="1" zoomScale="90" zoomScaleNormal="90" zoomScaleSheetLayoutView="90" workbookViewId="0">
      <pane xSplit="12" ySplit="6" topLeftCell="M7" activePane="bottomRight" state="frozen"/>
      <selection pane="topRight" activeCell="H1" sqref="H1"/>
      <selection pane="bottomLeft" activeCell="A12" sqref="A12"/>
      <selection pane="bottomRight" activeCell="G212" sqref="G212:J212"/>
    </sheetView>
  </sheetViews>
  <sheetFormatPr defaultRowHeight="15" x14ac:dyDescent="0.25"/>
  <cols>
    <col min="1" max="1" width="8.85546875" style="8" customWidth="1"/>
    <col min="2" max="2" width="7.42578125" style="8" customWidth="1"/>
    <col min="3" max="3" width="7.42578125" style="14" customWidth="1"/>
    <col min="4" max="4" width="85.140625" style="8" customWidth="1"/>
    <col min="5" max="5" width="6.7109375" style="8" customWidth="1"/>
    <col min="6" max="6" width="8.85546875" style="8" customWidth="1"/>
    <col min="7" max="7" width="11.7109375" style="14" customWidth="1"/>
    <col min="8" max="8" width="13" style="14" customWidth="1"/>
    <col min="9" max="9" width="13.28515625" style="8" customWidth="1"/>
    <col min="10" max="10" width="13.7109375" style="14" customWidth="1"/>
    <col min="11" max="11" width="12.42578125" style="14" customWidth="1"/>
    <col min="12" max="12" width="15" style="71" customWidth="1"/>
    <col min="13" max="13" width="12.140625" style="8" bestFit="1" customWidth="1"/>
    <col min="14" max="16384" width="9.140625" style="8"/>
  </cols>
  <sheetData>
    <row r="1" spans="1:13" ht="48" customHeight="1" thickBot="1" x14ac:dyDescent="0.3">
      <c r="A1" s="303"/>
      <c r="B1" s="304"/>
      <c r="C1" s="305"/>
      <c r="D1" s="300" t="s">
        <v>63</v>
      </c>
      <c r="E1" s="301"/>
      <c r="F1" s="301"/>
      <c r="G1" s="301"/>
      <c r="H1" s="301"/>
      <c r="I1" s="301"/>
      <c r="J1" s="301"/>
      <c r="K1" s="301"/>
      <c r="L1" s="302"/>
    </row>
    <row r="2" spans="1:13" ht="9" customHeight="1" thickBot="1" x14ac:dyDescent="0.3">
      <c r="A2" s="306"/>
      <c r="B2" s="307"/>
      <c r="C2" s="308"/>
      <c r="D2" s="140"/>
      <c r="E2" s="7"/>
      <c r="F2" s="7"/>
      <c r="G2" s="7"/>
      <c r="H2" s="7"/>
      <c r="I2" s="7"/>
      <c r="J2" s="7"/>
      <c r="K2" s="7"/>
      <c r="L2" s="73"/>
    </row>
    <row r="3" spans="1:13" ht="27" customHeight="1" thickBot="1" x14ac:dyDescent="0.3">
      <c r="A3" s="309"/>
      <c r="B3" s="310"/>
      <c r="C3" s="311"/>
      <c r="D3" s="301" t="s">
        <v>64</v>
      </c>
      <c r="E3" s="301"/>
      <c r="F3" s="301"/>
      <c r="G3" s="301"/>
      <c r="H3" s="301"/>
      <c r="I3" s="301"/>
      <c r="J3" s="301"/>
      <c r="K3" s="301"/>
      <c r="L3" s="302"/>
    </row>
    <row r="4" spans="1:13" ht="19.5" customHeight="1" thickBot="1" x14ac:dyDescent="0.3">
      <c r="A4" s="72" t="s">
        <v>87</v>
      </c>
      <c r="B4" s="318">
        <f>G211</f>
        <v>956268.74727820803</v>
      </c>
      <c r="C4" s="318"/>
      <c r="D4" s="318"/>
    </row>
    <row r="5" spans="1:13" s="15" customFormat="1" ht="15.75" x14ac:dyDescent="0.25">
      <c r="A5" s="316" t="s">
        <v>66</v>
      </c>
      <c r="B5" s="316" t="s">
        <v>65</v>
      </c>
      <c r="C5" s="322" t="s">
        <v>0</v>
      </c>
      <c r="D5" s="320" t="s">
        <v>1</v>
      </c>
      <c r="E5" s="324" t="s">
        <v>2</v>
      </c>
      <c r="F5" s="326" t="s">
        <v>3</v>
      </c>
      <c r="G5" s="328" t="s">
        <v>53</v>
      </c>
      <c r="H5" s="329"/>
      <c r="I5" s="272" t="s">
        <v>55</v>
      </c>
      <c r="J5" s="273"/>
      <c r="K5" s="274" t="s">
        <v>93</v>
      </c>
      <c r="L5" s="316" t="s">
        <v>243</v>
      </c>
    </row>
    <row r="6" spans="1:13" s="15" customFormat="1" ht="16.5" thickBot="1" x14ac:dyDescent="0.3">
      <c r="A6" s="317"/>
      <c r="B6" s="317"/>
      <c r="C6" s="323"/>
      <c r="D6" s="321"/>
      <c r="E6" s="325"/>
      <c r="F6" s="327"/>
      <c r="G6" s="5" t="s">
        <v>54</v>
      </c>
      <c r="H6" s="136" t="s">
        <v>38</v>
      </c>
      <c r="I6" s="135" t="s">
        <v>54</v>
      </c>
      <c r="J6" s="4" t="s">
        <v>38</v>
      </c>
      <c r="K6" s="275"/>
      <c r="L6" s="317"/>
    </row>
    <row r="7" spans="1:13" s="15" customFormat="1" ht="15.75" x14ac:dyDescent="0.25">
      <c r="A7" s="314"/>
      <c r="B7" s="315"/>
      <c r="C7" s="198" t="s">
        <v>4</v>
      </c>
      <c r="D7" s="199" t="s">
        <v>69</v>
      </c>
      <c r="E7" s="199"/>
      <c r="F7" s="199"/>
      <c r="G7" s="319"/>
      <c r="H7" s="319"/>
      <c r="I7" s="319"/>
      <c r="J7" s="319"/>
      <c r="K7" s="245"/>
      <c r="L7" s="246">
        <f>SUM(L9:L16)</f>
        <v>19629.330840000002</v>
      </c>
    </row>
    <row r="8" spans="1:13" s="9" customFormat="1" x14ac:dyDescent="0.25">
      <c r="A8" s="312"/>
      <c r="B8" s="313"/>
      <c r="C8" s="149" t="s">
        <v>5</v>
      </c>
      <c r="D8" s="28" t="s">
        <v>60</v>
      </c>
      <c r="E8" s="27"/>
      <c r="F8" s="185"/>
      <c r="G8" s="288"/>
      <c r="H8" s="288"/>
      <c r="I8" s="289"/>
      <c r="J8" s="289"/>
      <c r="K8" s="117"/>
      <c r="L8" s="74"/>
    </row>
    <row r="9" spans="1:13" ht="15.75" customHeight="1" x14ac:dyDescent="0.25">
      <c r="A9" s="3" t="s">
        <v>67</v>
      </c>
      <c r="B9" s="3">
        <v>90778</v>
      </c>
      <c r="C9" s="16" t="s">
        <v>62</v>
      </c>
      <c r="D9" s="116" t="s">
        <v>61</v>
      </c>
      <c r="E9" s="1" t="s">
        <v>57</v>
      </c>
      <c r="F9" s="6">
        <v>12</v>
      </c>
      <c r="G9" s="17">
        <v>1.63</v>
      </c>
      <c r="H9" s="18">
        <f>F9*G9</f>
        <v>19.559999999999999</v>
      </c>
      <c r="I9" s="92">
        <v>114.02</v>
      </c>
      <c r="J9" s="18">
        <f>I9*F9</f>
        <v>1368.24</v>
      </c>
      <c r="K9" s="62">
        <f>G9+I9</f>
        <v>115.64999999999999</v>
      </c>
      <c r="L9" s="21">
        <f>(1+($F$212/100))*(J9+H9)</f>
        <v>1748.6279999999999</v>
      </c>
    </row>
    <row r="10" spans="1:13" s="9" customFormat="1" x14ac:dyDescent="0.25">
      <c r="B10" s="150"/>
      <c r="C10" s="149" t="s">
        <v>68</v>
      </c>
      <c r="D10" s="28" t="s">
        <v>70</v>
      </c>
      <c r="E10" s="286"/>
      <c r="F10" s="287"/>
      <c r="G10" s="285"/>
      <c r="H10" s="285"/>
      <c r="I10" s="284"/>
      <c r="J10" s="284"/>
      <c r="K10" s="167"/>
      <c r="L10" s="21"/>
    </row>
    <row r="11" spans="1:13" s="12" customFormat="1" x14ac:dyDescent="0.25">
      <c r="A11" s="3" t="s">
        <v>67</v>
      </c>
      <c r="B11" s="33" t="s">
        <v>75</v>
      </c>
      <c r="C11" s="31" t="s">
        <v>71</v>
      </c>
      <c r="D11" s="118" t="s">
        <v>76</v>
      </c>
      <c r="E11" s="11" t="s">
        <v>56</v>
      </c>
      <c r="F11" s="32">
        <v>3.6</v>
      </c>
      <c r="G11" s="24">
        <v>269.01</v>
      </c>
      <c r="H11" s="25">
        <f t="shared" ref="H11:H15" si="0">G11*F11</f>
        <v>968.43600000000004</v>
      </c>
      <c r="I11" s="95">
        <v>44.51</v>
      </c>
      <c r="J11" s="25">
        <f t="shared" ref="J11:J15" si="1">F11*I11</f>
        <v>160.23599999999999</v>
      </c>
      <c r="K11" s="62">
        <f t="shared" ref="K11:K32" si="2">G11+I11</f>
        <v>313.52</v>
      </c>
      <c r="L11" s="21">
        <f>(1+($F$212/100))*(J11+H11)</f>
        <v>1422.12672</v>
      </c>
    </row>
    <row r="12" spans="1:13" s="12" customFormat="1" x14ac:dyDescent="0.25">
      <c r="A12" s="3" t="s">
        <v>67</v>
      </c>
      <c r="B12" s="33">
        <v>98459</v>
      </c>
      <c r="C12" s="31" t="s">
        <v>72</v>
      </c>
      <c r="D12" s="118" t="s">
        <v>59</v>
      </c>
      <c r="E12" s="11" t="s">
        <v>56</v>
      </c>
      <c r="F12" s="32">
        <v>44</v>
      </c>
      <c r="G12" s="24">
        <v>71.22</v>
      </c>
      <c r="H12" s="25">
        <f t="shared" si="0"/>
        <v>3133.68</v>
      </c>
      <c r="I12" s="95">
        <v>14.67</v>
      </c>
      <c r="J12" s="25">
        <f t="shared" si="1"/>
        <v>645.48</v>
      </c>
      <c r="K12" s="62">
        <f t="shared" si="2"/>
        <v>85.89</v>
      </c>
      <c r="L12" s="21">
        <f>(1+($F$212/100))*(J12+H12)</f>
        <v>4761.7416000000003</v>
      </c>
    </row>
    <row r="13" spans="1:13" s="12" customFormat="1" ht="16.5" customHeight="1" x14ac:dyDescent="0.25">
      <c r="A13" s="3" t="s">
        <v>152</v>
      </c>
      <c r="B13" s="33">
        <v>10775</v>
      </c>
      <c r="C13" s="31" t="s">
        <v>73</v>
      </c>
      <c r="D13" s="118" t="s">
        <v>453</v>
      </c>
      <c r="E13" s="11" t="s">
        <v>454</v>
      </c>
      <c r="F13" s="32">
        <v>5</v>
      </c>
      <c r="G13" s="24">
        <v>500</v>
      </c>
      <c r="H13" s="25">
        <f t="shared" si="0"/>
        <v>2500</v>
      </c>
      <c r="I13" s="95">
        <v>0</v>
      </c>
      <c r="J13" s="25">
        <f t="shared" si="1"/>
        <v>0</v>
      </c>
      <c r="K13" s="62">
        <f t="shared" si="2"/>
        <v>500</v>
      </c>
      <c r="L13" s="21">
        <f>(1+($F$212/100))*(J13+H13)</f>
        <v>3150</v>
      </c>
    </row>
    <row r="14" spans="1:13" s="93" customFormat="1" x14ac:dyDescent="0.25">
      <c r="A14" s="276" t="s">
        <v>220</v>
      </c>
      <c r="B14" s="277"/>
      <c r="C14" s="31" t="s">
        <v>304</v>
      </c>
      <c r="D14" s="132" t="s">
        <v>81</v>
      </c>
      <c r="E14" s="43" t="s">
        <v>80</v>
      </c>
      <c r="F14" s="157">
        <v>1</v>
      </c>
      <c r="G14" s="278">
        <v>2390</v>
      </c>
      <c r="H14" s="279"/>
      <c r="I14" s="279"/>
      <c r="J14" s="280"/>
      <c r="K14" s="158">
        <f>G14</f>
        <v>2390</v>
      </c>
      <c r="L14" s="21">
        <f>(1+($F$212/100))*(F14*K14)</f>
        <v>3011.4</v>
      </c>
      <c r="M14" s="159"/>
    </row>
    <row r="15" spans="1:13" ht="17.25" customHeight="1" x14ac:dyDescent="0.25">
      <c r="A15" s="40" t="s">
        <v>67</v>
      </c>
      <c r="B15" s="42">
        <v>99058</v>
      </c>
      <c r="C15" s="31" t="s">
        <v>74</v>
      </c>
      <c r="D15" s="161" t="s">
        <v>82</v>
      </c>
      <c r="E15" s="43" t="s">
        <v>80</v>
      </c>
      <c r="F15" s="69">
        <v>6</v>
      </c>
      <c r="G15" s="96">
        <v>1.34</v>
      </c>
      <c r="H15" s="97">
        <f t="shared" si="0"/>
        <v>8.0400000000000009</v>
      </c>
      <c r="I15" s="46">
        <v>4.82</v>
      </c>
      <c r="J15" s="47">
        <f t="shared" si="1"/>
        <v>28.92</v>
      </c>
      <c r="K15" s="112">
        <f t="shared" si="2"/>
        <v>6.16</v>
      </c>
      <c r="L15" s="21">
        <f>(1+($F$212/100))*(J15+H15)</f>
        <v>46.569600000000001</v>
      </c>
    </row>
    <row r="16" spans="1:13" ht="30" customHeight="1" x14ac:dyDescent="0.25">
      <c r="A16" s="40" t="s">
        <v>67</v>
      </c>
      <c r="B16" s="44">
        <v>99059</v>
      </c>
      <c r="C16" s="31" t="s">
        <v>83</v>
      </c>
      <c r="D16" s="113" t="s">
        <v>84</v>
      </c>
      <c r="E16" s="3" t="s">
        <v>36</v>
      </c>
      <c r="F16" s="69">
        <v>103.4</v>
      </c>
      <c r="G16" s="96">
        <v>18.98</v>
      </c>
      <c r="H16" s="97">
        <f t="shared" ref="H16" si="3">G16*F16</f>
        <v>1962.5320000000002</v>
      </c>
      <c r="I16" s="46">
        <v>23.15</v>
      </c>
      <c r="J16" s="47">
        <f t="shared" ref="J16" si="4">F16*I16</f>
        <v>2393.71</v>
      </c>
      <c r="K16" s="112">
        <f t="shared" si="2"/>
        <v>42.129999999999995</v>
      </c>
      <c r="L16" s="21">
        <f>(1+($F$212/100))*(J16+H16)</f>
        <v>5488.86492</v>
      </c>
    </row>
    <row r="17" spans="1:13" ht="15.75" thickBot="1" x14ac:dyDescent="0.3">
      <c r="A17" s="60"/>
      <c r="B17" s="212"/>
      <c r="C17" s="208"/>
      <c r="D17" s="175"/>
      <c r="E17" s="67"/>
      <c r="F17" s="68"/>
      <c r="G17" s="213"/>
      <c r="H17" s="214"/>
      <c r="I17" s="123"/>
      <c r="J17" s="215"/>
      <c r="K17" s="63"/>
      <c r="L17" s="63"/>
    </row>
    <row r="18" spans="1:13" s="52" customFormat="1" x14ac:dyDescent="0.25">
      <c r="A18" s="196"/>
      <c r="B18" s="197"/>
      <c r="C18" s="198" t="s">
        <v>85</v>
      </c>
      <c r="D18" s="199" t="s">
        <v>92</v>
      </c>
      <c r="E18" s="200"/>
      <c r="F18" s="200"/>
      <c r="G18" s="200"/>
      <c r="H18" s="201"/>
      <c r="I18" s="200"/>
      <c r="J18" s="201"/>
      <c r="K18" s="201"/>
      <c r="L18" s="176">
        <f>SUM(L19:L48)</f>
        <v>235516.62898108803</v>
      </c>
    </row>
    <row r="19" spans="1:13" s="93" customFormat="1" ht="30" customHeight="1" x14ac:dyDescent="0.25">
      <c r="A19" s="40" t="s">
        <v>67</v>
      </c>
      <c r="B19" s="42">
        <v>96525</v>
      </c>
      <c r="C19" s="102" t="s">
        <v>6</v>
      </c>
      <c r="D19" s="247" t="s">
        <v>86</v>
      </c>
      <c r="E19" s="248" t="s">
        <v>88</v>
      </c>
      <c r="F19" s="126">
        <v>43.735500000000009</v>
      </c>
      <c r="G19" s="249">
        <v>18.79</v>
      </c>
      <c r="H19" s="250">
        <f t="shared" ref="H19" si="5">G19*F19</f>
        <v>821.79004500000008</v>
      </c>
      <c r="I19" s="251">
        <v>10.9</v>
      </c>
      <c r="J19" s="252">
        <f t="shared" ref="J19" si="6">F19*I19</f>
        <v>476.71695000000011</v>
      </c>
      <c r="K19" s="253">
        <f t="shared" si="2"/>
        <v>29.689999999999998</v>
      </c>
      <c r="L19" s="254">
        <f t="shared" ref="L19:L48" si="7">(1+($F$212/100))*(J19+H19)</f>
        <v>1636.1188137000001</v>
      </c>
    </row>
    <row r="20" spans="1:13" s="257" customFormat="1" ht="30.75" customHeight="1" x14ac:dyDescent="0.25">
      <c r="A20" s="42" t="s">
        <v>67</v>
      </c>
      <c r="B20" s="42">
        <v>72918</v>
      </c>
      <c r="C20" s="102" t="s">
        <v>7</v>
      </c>
      <c r="D20" s="255" t="s">
        <v>455</v>
      </c>
      <c r="E20" s="248" t="s">
        <v>88</v>
      </c>
      <c r="F20" s="126">
        <v>283.04999999999995</v>
      </c>
      <c r="G20" s="256">
        <v>9.9700000000000006</v>
      </c>
      <c r="H20" s="252">
        <f t="shared" ref="H20:H26" si="8">G20*F20</f>
        <v>2822.0084999999999</v>
      </c>
      <c r="I20" s="251">
        <v>3.63</v>
      </c>
      <c r="J20" s="252">
        <f t="shared" ref="J20:J26" si="9">F20*I20</f>
        <v>1027.4714999999999</v>
      </c>
      <c r="K20" s="253">
        <f t="shared" si="2"/>
        <v>13.600000000000001</v>
      </c>
      <c r="L20" s="254">
        <f t="shared" si="7"/>
        <v>4850.3447999999999</v>
      </c>
    </row>
    <row r="21" spans="1:13" s="257" customFormat="1" x14ac:dyDescent="0.25">
      <c r="A21" s="42" t="s">
        <v>67</v>
      </c>
      <c r="B21" s="42">
        <v>94053</v>
      </c>
      <c r="C21" s="102" t="s">
        <v>8</v>
      </c>
      <c r="D21" s="255" t="s">
        <v>457</v>
      </c>
      <c r="E21" s="248" t="s">
        <v>56</v>
      </c>
      <c r="F21" s="126">
        <v>660.60000000000014</v>
      </c>
      <c r="G21" s="256">
        <v>16.190000000000001</v>
      </c>
      <c r="H21" s="252">
        <f t="shared" si="8"/>
        <v>10695.114000000003</v>
      </c>
      <c r="I21" s="251">
        <v>8.31</v>
      </c>
      <c r="J21" s="252">
        <f t="shared" ref="J21" si="10">F21*I21</f>
        <v>5489.5860000000011</v>
      </c>
      <c r="K21" s="253">
        <f t="shared" ref="K21" si="11">G21+I21</f>
        <v>24.5</v>
      </c>
      <c r="L21" s="254">
        <f t="shared" si="7"/>
        <v>20392.722000000005</v>
      </c>
    </row>
    <row r="22" spans="1:13" s="257" customFormat="1" ht="30" customHeight="1" x14ac:dyDescent="0.25">
      <c r="A22" s="42" t="s">
        <v>67</v>
      </c>
      <c r="B22" s="42">
        <v>96617</v>
      </c>
      <c r="C22" s="102" t="s">
        <v>9</v>
      </c>
      <c r="D22" s="255" t="s">
        <v>58</v>
      </c>
      <c r="E22" s="248" t="s">
        <v>56</v>
      </c>
      <c r="F22" s="126">
        <v>70.762499999999989</v>
      </c>
      <c r="G22" s="256">
        <v>7.63</v>
      </c>
      <c r="H22" s="252">
        <f t="shared" si="8"/>
        <v>539.91787499999987</v>
      </c>
      <c r="I22" s="251">
        <v>5.32</v>
      </c>
      <c r="J22" s="252">
        <f t="shared" si="9"/>
        <v>376.45649999999995</v>
      </c>
      <c r="K22" s="253">
        <f t="shared" si="2"/>
        <v>12.95</v>
      </c>
      <c r="L22" s="254">
        <f t="shared" si="7"/>
        <v>1154.6317124999998</v>
      </c>
      <c r="M22" s="258"/>
    </row>
    <row r="23" spans="1:13" s="93" customFormat="1" ht="30" customHeight="1" x14ac:dyDescent="0.25">
      <c r="A23" s="40" t="s">
        <v>67</v>
      </c>
      <c r="B23" s="42">
        <v>96558</v>
      </c>
      <c r="C23" s="102" t="s">
        <v>10</v>
      </c>
      <c r="D23" s="247" t="s">
        <v>89</v>
      </c>
      <c r="E23" s="43" t="s">
        <v>88</v>
      </c>
      <c r="F23" s="157">
        <v>24.654499999999999</v>
      </c>
      <c r="G23" s="259">
        <v>313.24</v>
      </c>
      <c r="H23" s="260">
        <f t="shared" si="8"/>
        <v>7722.7755799999995</v>
      </c>
      <c r="I23" s="261">
        <v>17.41</v>
      </c>
      <c r="J23" s="260">
        <f t="shared" si="9"/>
        <v>429.23484500000001</v>
      </c>
      <c r="K23" s="253">
        <f t="shared" si="2"/>
        <v>330.65000000000003</v>
      </c>
      <c r="L23" s="254">
        <f t="shared" si="7"/>
        <v>10271.5331355</v>
      </c>
    </row>
    <row r="24" spans="1:13" s="93" customFormat="1" ht="16.5" customHeight="1" x14ac:dyDescent="0.25">
      <c r="A24" s="40" t="s">
        <v>67</v>
      </c>
      <c r="B24" s="42" t="s">
        <v>108</v>
      </c>
      <c r="C24" s="102" t="s">
        <v>11</v>
      </c>
      <c r="D24" s="247" t="s">
        <v>443</v>
      </c>
      <c r="E24" s="43" t="s">
        <v>52</v>
      </c>
      <c r="F24" s="157">
        <v>14.5</v>
      </c>
      <c r="G24" s="259">
        <v>6.73</v>
      </c>
      <c r="H24" s="260">
        <f t="shared" si="8"/>
        <v>97.585000000000008</v>
      </c>
      <c r="I24" s="261">
        <v>5.48</v>
      </c>
      <c r="J24" s="260">
        <f t="shared" si="9"/>
        <v>79.460000000000008</v>
      </c>
      <c r="K24" s="253">
        <f t="shared" si="2"/>
        <v>12.21</v>
      </c>
      <c r="L24" s="254">
        <f t="shared" si="7"/>
        <v>223.07670000000002</v>
      </c>
    </row>
    <row r="25" spans="1:13" s="93" customFormat="1" x14ac:dyDescent="0.25">
      <c r="A25" s="40" t="s">
        <v>67</v>
      </c>
      <c r="B25" s="42">
        <v>96546</v>
      </c>
      <c r="C25" s="102" t="s">
        <v>12</v>
      </c>
      <c r="D25" s="247" t="s">
        <v>98</v>
      </c>
      <c r="E25" s="43" t="s">
        <v>52</v>
      </c>
      <c r="F25" s="157">
        <v>112.9</v>
      </c>
      <c r="G25" s="259">
        <v>6.23</v>
      </c>
      <c r="H25" s="260">
        <f t="shared" si="8"/>
        <v>703.36700000000008</v>
      </c>
      <c r="I25" s="261">
        <v>2.0699999999999998</v>
      </c>
      <c r="J25" s="260">
        <f t="shared" si="9"/>
        <v>233.703</v>
      </c>
      <c r="K25" s="253">
        <f t="shared" si="2"/>
        <v>8.3000000000000007</v>
      </c>
      <c r="L25" s="254">
        <f t="shared" si="7"/>
        <v>1180.7082</v>
      </c>
    </row>
    <row r="26" spans="1:13" s="93" customFormat="1" x14ac:dyDescent="0.25">
      <c r="A26" s="40" t="s">
        <v>67</v>
      </c>
      <c r="B26" s="42">
        <v>96547</v>
      </c>
      <c r="C26" s="102" t="s">
        <v>13</v>
      </c>
      <c r="D26" s="247" t="s">
        <v>99</v>
      </c>
      <c r="E26" s="43" t="s">
        <v>52</v>
      </c>
      <c r="F26" s="157">
        <v>766.26</v>
      </c>
      <c r="G26" s="259">
        <v>5.85</v>
      </c>
      <c r="H26" s="260">
        <f t="shared" si="8"/>
        <v>4482.6210000000001</v>
      </c>
      <c r="I26" s="261">
        <v>1.53</v>
      </c>
      <c r="J26" s="260">
        <f t="shared" si="9"/>
        <v>1172.3778</v>
      </c>
      <c r="K26" s="253">
        <f t="shared" si="2"/>
        <v>7.38</v>
      </c>
      <c r="L26" s="254">
        <f t="shared" si="7"/>
        <v>7125.2984880000004</v>
      </c>
    </row>
    <row r="27" spans="1:13" s="93" customFormat="1" x14ac:dyDescent="0.25">
      <c r="A27" s="40" t="s">
        <v>67</v>
      </c>
      <c r="B27" s="61" t="s">
        <v>104</v>
      </c>
      <c r="C27" s="102" t="s">
        <v>14</v>
      </c>
      <c r="D27" s="247" t="s">
        <v>442</v>
      </c>
      <c r="E27" s="43" t="s">
        <v>52</v>
      </c>
      <c r="F27" s="157">
        <v>149.09</v>
      </c>
      <c r="G27" s="259">
        <v>5.78</v>
      </c>
      <c r="H27" s="260">
        <f t="shared" ref="H27" si="12">G27*F27</f>
        <v>861.74020000000007</v>
      </c>
      <c r="I27" s="261">
        <v>1.08</v>
      </c>
      <c r="J27" s="260">
        <f t="shared" ref="J27" si="13">F27*I27</f>
        <v>161.0172</v>
      </c>
      <c r="K27" s="253">
        <f t="shared" ref="K27" si="14">G27+I27</f>
        <v>6.86</v>
      </c>
      <c r="L27" s="254">
        <f t="shared" si="7"/>
        <v>1288.6743240000001</v>
      </c>
    </row>
    <row r="28" spans="1:13" s="93" customFormat="1" ht="45" x14ac:dyDescent="0.25">
      <c r="A28" s="60" t="s">
        <v>67</v>
      </c>
      <c r="B28" s="61" t="s">
        <v>459</v>
      </c>
      <c r="C28" s="102" t="s">
        <v>15</v>
      </c>
      <c r="D28" s="247" t="s">
        <v>458</v>
      </c>
      <c r="E28" s="262" t="s">
        <v>56</v>
      </c>
      <c r="F28" s="263">
        <v>310.41199999999998</v>
      </c>
      <c r="G28" s="264">
        <v>24.92</v>
      </c>
      <c r="H28" s="195">
        <f t="shared" ref="H28:H32" si="15">G28*F28</f>
        <v>7735.4670399999995</v>
      </c>
      <c r="I28" s="265">
        <v>26.07</v>
      </c>
      <c r="J28" s="195">
        <f t="shared" ref="J28:J32" si="16">F28*I28</f>
        <v>8092.4408399999993</v>
      </c>
      <c r="K28" s="253">
        <f t="shared" si="2"/>
        <v>50.99</v>
      </c>
      <c r="L28" s="254">
        <f t="shared" si="7"/>
        <v>19943.163928799997</v>
      </c>
    </row>
    <row r="29" spans="1:13" s="93" customFormat="1" ht="16.5" customHeight="1" x14ac:dyDescent="0.25">
      <c r="A29" s="60" t="s">
        <v>67</v>
      </c>
      <c r="B29" s="61" t="s">
        <v>114</v>
      </c>
      <c r="C29" s="102" t="s">
        <v>122</v>
      </c>
      <c r="D29" s="247" t="s">
        <v>115</v>
      </c>
      <c r="E29" s="262" t="s">
        <v>52</v>
      </c>
      <c r="F29" s="263">
        <v>412.24</v>
      </c>
      <c r="G29" s="264">
        <v>6.63</v>
      </c>
      <c r="H29" s="195">
        <f t="shared" si="15"/>
        <v>2733.1511999999998</v>
      </c>
      <c r="I29" s="265">
        <v>5.69</v>
      </c>
      <c r="J29" s="195">
        <f t="shared" si="16"/>
        <v>2345.6456000000003</v>
      </c>
      <c r="K29" s="253">
        <f t="shared" si="2"/>
        <v>12.32</v>
      </c>
      <c r="L29" s="254">
        <f t="shared" si="7"/>
        <v>6399.2839679999997</v>
      </c>
    </row>
    <row r="30" spans="1:13" s="93" customFormat="1" ht="16.5" customHeight="1" x14ac:dyDescent="0.25">
      <c r="A30" s="60" t="s">
        <v>67</v>
      </c>
      <c r="B30" s="61" t="s">
        <v>116</v>
      </c>
      <c r="C30" s="102" t="s">
        <v>439</v>
      </c>
      <c r="D30" s="247" t="s">
        <v>117</v>
      </c>
      <c r="E30" s="262" t="s">
        <v>52</v>
      </c>
      <c r="F30" s="263">
        <v>1028.3</v>
      </c>
      <c r="G30" s="264">
        <v>6.22</v>
      </c>
      <c r="H30" s="195">
        <f t="shared" ref="H30" si="17">G30*F30</f>
        <v>6396.0259999999998</v>
      </c>
      <c r="I30" s="265">
        <v>2.0299999999999998</v>
      </c>
      <c r="J30" s="195">
        <f t="shared" ref="J30" si="18">F30*I30</f>
        <v>2087.4489999999996</v>
      </c>
      <c r="K30" s="253">
        <f t="shared" ref="K30" si="19">G30+I30</f>
        <v>8.25</v>
      </c>
      <c r="L30" s="254">
        <f t="shared" si="7"/>
        <v>10689.178499999998</v>
      </c>
    </row>
    <row r="31" spans="1:13" s="93" customFormat="1" ht="16.5" customHeight="1" x14ac:dyDescent="0.25">
      <c r="A31" s="60" t="s">
        <v>67</v>
      </c>
      <c r="B31" s="61" t="s">
        <v>119</v>
      </c>
      <c r="C31" s="102" t="s">
        <v>123</v>
      </c>
      <c r="D31" s="247" t="s">
        <v>118</v>
      </c>
      <c r="E31" s="262" t="s">
        <v>52</v>
      </c>
      <c r="F31" s="263">
        <v>712.42</v>
      </c>
      <c r="G31" s="264">
        <v>5.83</v>
      </c>
      <c r="H31" s="195">
        <f t="shared" ref="H31" si="20">G31*F31</f>
        <v>4153.4085999999998</v>
      </c>
      <c r="I31" s="265">
        <v>1.44</v>
      </c>
      <c r="J31" s="195">
        <f t="shared" ref="J31" si="21">F31*I31</f>
        <v>1025.8847999999998</v>
      </c>
      <c r="K31" s="253">
        <f t="shared" ref="K31" si="22">G31+I31</f>
        <v>7.27</v>
      </c>
      <c r="L31" s="254">
        <f t="shared" si="7"/>
        <v>6525.9096839999993</v>
      </c>
    </row>
    <row r="32" spans="1:13" s="93" customFormat="1" ht="29.25" customHeight="1" x14ac:dyDescent="0.25">
      <c r="A32" s="60" t="s">
        <v>67</v>
      </c>
      <c r="B32" s="42" t="s">
        <v>96</v>
      </c>
      <c r="C32" s="102" t="s">
        <v>124</v>
      </c>
      <c r="D32" s="247" t="s">
        <v>97</v>
      </c>
      <c r="E32" s="43" t="s">
        <v>88</v>
      </c>
      <c r="F32" s="157">
        <v>17.444800000000001</v>
      </c>
      <c r="G32" s="259">
        <v>333.85</v>
      </c>
      <c r="H32" s="195">
        <f t="shared" si="15"/>
        <v>5823.9464800000005</v>
      </c>
      <c r="I32" s="266">
        <v>21.8</v>
      </c>
      <c r="J32" s="195">
        <f t="shared" si="16"/>
        <v>380.29664000000002</v>
      </c>
      <c r="K32" s="253">
        <f t="shared" si="2"/>
        <v>355.65000000000003</v>
      </c>
      <c r="L32" s="254">
        <f t="shared" si="7"/>
        <v>7817.3463312000013</v>
      </c>
    </row>
    <row r="33" spans="1:12" s="93" customFormat="1" ht="31.5" customHeight="1" x14ac:dyDescent="0.25">
      <c r="A33" s="40" t="s">
        <v>67</v>
      </c>
      <c r="B33" s="42" t="s">
        <v>430</v>
      </c>
      <c r="C33" s="102" t="s">
        <v>125</v>
      </c>
      <c r="D33" s="247" t="s">
        <v>429</v>
      </c>
      <c r="E33" s="43" t="s">
        <v>56</v>
      </c>
      <c r="F33" s="157">
        <v>291.57000000000005</v>
      </c>
      <c r="G33" s="259">
        <v>20.62</v>
      </c>
      <c r="H33" s="260">
        <f t="shared" ref="H33:H41" si="23">G33*F33</f>
        <v>6012.1734000000015</v>
      </c>
      <c r="I33" s="261">
        <v>46.46</v>
      </c>
      <c r="J33" s="260">
        <f>F33*I33</f>
        <v>13546.342200000003</v>
      </c>
      <c r="K33" s="253">
        <f>G33+I33</f>
        <v>67.08</v>
      </c>
      <c r="L33" s="254">
        <f t="shared" si="7"/>
        <v>24643.729656000007</v>
      </c>
    </row>
    <row r="34" spans="1:12" s="93" customFormat="1" x14ac:dyDescent="0.25">
      <c r="A34" s="40" t="s">
        <v>67</v>
      </c>
      <c r="B34" s="61" t="s">
        <v>108</v>
      </c>
      <c r="C34" s="102" t="s">
        <v>126</v>
      </c>
      <c r="D34" s="255" t="s">
        <v>109</v>
      </c>
      <c r="E34" s="262" t="s">
        <v>52</v>
      </c>
      <c r="F34" s="157">
        <v>516.35</v>
      </c>
      <c r="G34" s="259">
        <v>6.73</v>
      </c>
      <c r="H34" s="260">
        <f t="shared" si="23"/>
        <v>3475.0355000000004</v>
      </c>
      <c r="I34" s="261">
        <v>5.48</v>
      </c>
      <c r="J34" s="260">
        <f>F34*I34</f>
        <v>2829.5980000000004</v>
      </c>
      <c r="K34" s="253">
        <f>G34+I34</f>
        <v>12.21</v>
      </c>
      <c r="L34" s="254">
        <f t="shared" si="7"/>
        <v>7943.8382100000008</v>
      </c>
    </row>
    <row r="35" spans="1:12" s="93" customFormat="1" x14ac:dyDescent="0.25">
      <c r="A35" s="40" t="s">
        <v>67</v>
      </c>
      <c r="B35" s="61" t="s">
        <v>106</v>
      </c>
      <c r="C35" s="102" t="s">
        <v>127</v>
      </c>
      <c r="D35" s="255" t="s">
        <v>107</v>
      </c>
      <c r="E35" s="262" t="s">
        <v>52</v>
      </c>
      <c r="F35" s="263">
        <v>250.62</v>
      </c>
      <c r="G35" s="259">
        <v>6.69</v>
      </c>
      <c r="H35" s="260">
        <f t="shared" si="23"/>
        <v>1676.6478000000002</v>
      </c>
      <c r="I35" s="261">
        <v>3.91</v>
      </c>
      <c r="J35" s="260">
        <f>F35*I35</f>
        <v>979.92420000000004</v>
      </c>
      <c r="K35" s="253">
        <f>G35+I35</f>
        <v>10.600000000000001</v>
      </c>
      <c r="L35" s="254">
        <f t="shared" si="7"/>
        <v>3347.2807200000002</v>
      </c>
    </row>
    <row r="36" spans="1:12" s="93" customFormat="1" x14ac:dyDescent="0.25">
      <c r="A36" s="40" t="s">
        <v>67</v>
      </c>
      <c r="B36" s="61" t="s">
        <v>101</v>
      </c>
      <c r="C36" s="102" t="s">
        <v>128</v>
      </c>
      <c r="D36" s="255" t="s">
        <v>102</v>
      </c>
      <c r="E36" s="262" t="s">
        <v>52</v>
      </c>
      <c r="F36" s="263">
        <v>701.79</v>
      </c>
      <c r="G36" s="259">
        <v>7.37</v>
      </c>
      <c r="H36" s="260">
        <f t="shared" si="23"/>
        <v>5172.1922999999997</v>
      </c>
      <c r="I36" s="261">
        <v>2.8</v>
      </c>
      <c r="J36" s="260">
        <f>F36*I36</f>
        <v>1965.0119999999997</v>
      </c>
      <c r="K36" s="253">
        <f>G36+I36</f>
        <v>10.17</v>
      </c>
      <c r="L36" s="254">
        <f t="shared" si="7"/>
        <v>8992.877418</v>
      </c>
    </row>
    <row r="37" spans="1:12" s="93" customFormat="1" x14ac:dyDescent="0.25">
      <c r="A37" s="40" t="s">
        <v>67</v>
      </c>
      <c r="B37" s="61">
        <v>96546</v>
      </c>
      <c r="C37" s="102" t="s">
        <v>129</v>
      </c>
      <c r="D37" s="255" t="s">
        <v>103</v>
      </c>
      <c r="E37" s="262" t="s">
        <v>52</v>
      </c>
      <c r="F37" s="263">
        <v>281.81</v>
      </c>
      <c r="G37" s="264">
        <v>6.23</v>
      </c>
      <c r="H37" s="260">
        <f t="shared" si="23"/>
        <v>1755.6763000000001</v>
      </c>
      <c r="I37" s="265">
        <v>2.0699999999999998</v>
      </c>
      <c r="J37" s="260">
        <f>F37*I37</f>
        <v>583.34669999999994</v>
      </c>
      <c r="K37" s="253">
        <f>G37+I37</f>
        <v>8.3000000000000007</v>
      </c>
      <c r="L37" s="254">
        <f t="shared" si="7"/>
        <v>2947.1689800000004</v>
      </c>
    </row>
    <row r="38" spans="1:12" s="93" customFormat="1" x14ac:dyDescent="0.25">
      <c r="A38" s="40" t="s">
        <v>67</v>
      </c>
      <c r="B38" s="42">
        <v>96547</v>
      </c>
      <c r="C38" s="102" t="s">
        <v>130</v>
      </c>
      <c r="D38" s="247" t="s">
        <v>100</v>
      </c>
      <c r="E38" s="43" t="s">
        <v>52</v>
      </c>
      <c r="F38" s="157">
        <v>279.08</v>
      </c>
      <c r="G38" s="259">
        <v>5.85</v>
      </c>
      <c r="H38" s="260">
        <f t="shared" si="23"/>
        <v>1632.6179999999997</v>
      </c>
      <c r="I38" s="261">
        <v>1.53</v>
      </c>
      <c r="J38" s="260">
        <f t="shared" ref="J38" si="24">F38*I38</f>
        <v>426.99239999999998</v>
      </c>
      <c r="K38" s="253">
        <f t="shared" ref="K38" si="25">G38+I38</f>
        <v>7.38</v>
      </c>
      <c r="L38" s="254">
        <f t="shared" si="7"/>
        <v>2595.1091039999997</v>
      </c>
    </row>
    <row r="39" spans="1:12" s="93" customFormat="1" x14ac:dyDescent="0.25">
      <c r="A39" s="40" t="s">
        <v>67</v>
      </c>
      <c r="B39" s="61" t="s">
        <v>104</v>
      </c>
      <c r="C39" s="102" t="s">
        <v>131</v>
      </c>
      <c r="D39" s="247" t="s">
        <v>105</v>
      </c>
      <c r="E39" s="262" t="s">
        <v>52</v>
      </c>
      <c r="F39" s="157">
        <v>355.45</v>
      </c>
      <c r="G39" s="259">
        <v>5.78</v>
      </c>
      <c r="H39" s="260">
        <f t="shared" si="23"/>
        <v>2054.5010000000002</v>
      </c>
      <c r="I39" s="261">
        <v>1.08</v>
      </c>
      <c r="J39" s="260">
        <f t="shared" ref="J39" si="26">F39*I39</f>
        <v>383.88600000000002</v>
      </c>
      <c r="K39" s="253">
        <f t="shared" ref="K39" si="27">G39+I39</f>
        <v>6.86</v>
      </c>
      <c r="L39" s="254">
        <f t="shared" si="7"/>
        <v>3072.3676200000004</v>
      </c>
    </row>
    <row r="40" spans="1:12" s="93" customFormat="1" x14ac:dyDescent="0.25">
      <c r="A40" s="40" t="s">
        <v>67</v>
      </c>
      <c r="B40" s="61" t="s">
        <v>111</v>
      </c>
      <c r="C40" s="102" t="s">
        <v>132</v>
      </c>
      <c r="D40" s="247" t="s">
        <v>110</v>
      </c>
      <c r="E40" s="262" t="s">
        <v>52</v>
      </c>
      <c r="F40" s="157">
        <v>60.9</v>
      </c>
      <c r="G40" s="259">
        <v>6.27</v>
      </c>
      <c r="H40" s="260">
        <f t="shared" si="23"/>
        <v>381.84299999999996</v>
      </c>
      <c r="I40" s="261">
        <v>0.53</v>
      </c>
      <c r="J40" s="260">
        <f t="shared" ref="J40" si="28">F40*I40</f>
        <v>32.277000000000001</v>
      </c>
      <c r="K40" s="253">
        <f t="shared" ref="K40" si="29">G40+I40</f>
        <v>6.8</v>
      </c>
      <c r="L40" s="254">
        <f t="shared" si="7"/>
        <v>521.79119999999989</v>
      </c>
    </row>
    <row r="41" spans="1:12" s="93" customFormat="1" ht="32.25" customHeight="1" x14ac:dyDescent="0.25">
      <c r="A41" s="60" t="s">
        <v>67</v>
      </c>
      <c r="B41" s="61" t="s">
        <v>90</v>
      </c>
      <c r="C41" s="102" t="s">
        <v>133</v>
      </c>
      <c r="D41" s="247" t="s">
        <v>91</v>
      </c>
      <c r="E41" s="262" t="s">
        <v>88</v>
      </c>
      <c r="F41" s="263">
        <v>20.409900000000004</v>
      </c>
      <c r="G41" s="264">
        <v>313.17</v>
      </c>
      <c r="H41" s="195">
        <f t="shared" si="23"/>
        <v>6391.7683830000014</v>
      </c>
      <c r="I41" s="265">
        <v>12.81</v>
      </c>
      <c r="J41" s="195">
        <f>F41*I41</f>
        <v>261.45081900000008</v>
      </c>
      <c r="K41" s="253">
        <f t="shared" ref="K41:K46" si="30">G41+I41</f>
        <v>325.98</v>
      </c>
      <c r="L41" s="254">
        <f t="shared" si="7"/>
        <v>8383.0561945200006</v>
      </c>
    </row>
    <row r="42" spans="1:12" s="93" customFormat="1" x14ac:dyDescent="0.25">
      <c r="A42" s="60" t="s">
        <v>67</v>
      </c>
      <c r="B42" s="61" t="s">
        <v>94</v>
      </c>
      <c r="C42" s="102" t="s">
        <v>134</v>
      </c>
      <c r="D42" s="247" t="s">
        <v>95</v>
      </c>
      <c r="E42" s="262" t="s">
        <v>56</v>
      </c>
      <c r="F42" s="263">
        <v>332.38980000000009</v>
      </c>
      <c r="G42" s="264">
        <v>3.98</v>
      </c>
      <c r="H42" s="195">
        <f t="shared" ref="H42:H44" si="31">G42*F42</f>
        <v>1322.9114040000004</v>
      </c>
      <c r="I42" s="265">
        <v>4.9000000000000004</v>
      </c>
      <c r="J42" s="195">
        <f t="shared" ref="J42:J44" si="32">F42*I42</f>
        <v>1628.7100200000007</v>
      </c>
      <c r="K42" s="253">
        <f t="shared" si="30"/>
        <v>8.8800000000000008</v>
      </c>
      <c r="L42" s="254">
        <f t="shared" si="7"/>
        <v>3719.042994240001</v>
      </c>
    </row>
    <row r="43" spans="1:12" s="93" customFormat="1" ht="29.25" customHeight="1" x14ac:dyDescent="0.25">
      <c r="A43" s="60" t="s">
        <v>67</v>
      </c>
      <c r="B43" s="61" t="s">
        <v>432</v>
      </c>
      <c r="C43" s="102" t="s">
        <v>135</v>
      </c>
      <c r="D43" s="247" t="s">
        <v>431</v>
      </c>
      <c r="E43" s="262" t="s">
        <v>56</v>
      </c>
      <c r="F43" s="157">
        <v>212.30400000000006</v>
      </c>
      <c r="G43" s="259">
        <v>41.26</v>
      </c>
      <c r="H43" s="195">
        <f t="shared" si="31"/>
        <v>8759.6630400000013</v>
      </c>
      <c r="I43" s="265">
        <v>37.33</v>
      </c>
      <c r="J43" s="195">
        <f t="shared" si="32"/>
        <v>7925.3083200000019</v>
      </c>
      <c r="K43" s="253">
        <f t="shared" si="30"/>
        <v>78.59</v>
      </c>
      <c r="L43" s="254">
        <f t="shared" si="7"/>
        <v>21023.063913600003</v>
      </c>
    </row>
    <row r="44" spans="1:12" s="93" customFormat="1" ht="29.25" customHeight="1" x14ac:dyDescent="0.25">
      <c r="A44" s="60" t="s">
        <v>67</v>
      </c>
      <c r="B44" s="61" t="s">
        <v>112</v>
      </c>
      <c r="C44" s="102" t="s">
        <v>266</v>
      </c>
      <c r="D44" s="247" t="s">
        <v>113</v>
      </c>
      <c r="E44" s="262" t="s">
        <v>88</v>
      </c>
      <c r="F44" s="263">
        <v>14.861280000000006</v>
      </c>
      <c r="G44" s="259">
        <v>320.42</v>
      </c>
      <c r="H44" s="195">
        <f t="shared" si="31"/>
        <v>4761.8513376000019</v>
      </c>
      <c r="I44" s="266">
        <v>22.69</v>
      </c>
      <c r="J44" s="195">
        <f t="shared" si="32"/>
        <v>337.20244320000018</v>
      </c>
      <c r="K44" s="253">
        <f t="shared" si="30"/>
        <v>343.11</v>
      </c>
      <c r="L44" s="254">
        <f t="shared" si="7"/>
        <v>6424.8077638080022</v>
      </c>
    </row>
    <row r="45" spans="1:12" s="93" customFormat="1" ht="29.25" customHeight="1" x14ac:dyDescent="0.25">
      <c r="A45" s="60" t="s">
        <v>67</v>
      </c>
      <c r="B45" s="61" t="s">
        <v>121</v>
      </c>
      <c r="C45" s="102" t="s">
        <v>428</v>
      </c>
      <c r="D45" s="247" t="s">
        <v>120</v>
      </c>
      <c r="E45" s="262" t="s">
        <v>56</v>
      </c>
      <c r="F45" s="263">
        <v>12.28</v>
      </c>
      <c r="G45" s="259">
        <v>51.12</v>
      </c>
      <c r="H45" s="195">
        <f t="shared" ref="H45" si="33">G45*F45</f>
        <v>627.75359999999989</v>
      </c>
      <c r="I45" s="266">
        <v>20.58</v>
      </c>
      <c r="J45" s="195">
        <f t="shared" ref="J45" si="34">F45*I45</f>
        <v>252.72239999999996</v>
      </c>
      <c r="K45" s="253">
        <f t="shared" si="30"/>
        <v>71.699999999999989</v>
      </c>
      <c r="L45" s="254">
        <f t="shared" si="7"/>
        <v>1109.3997599999998</v>
      </c>
    </row>
    <row r="46" spans="1:12" s="93" customFormat="1" ht="29.25" customHeight="1" x14ac:dyDescent="0.25">
      <c r="A46" s="60" t="s">
        <v>67</v>
      </c>
      <c r="B46" s="61">
        <v>92787</v>
      </c>
      <c r="C46" s="102" t="s">
        <v>440</v>
      </c>
      <c r="D46" s="247" t="s">
        <v>267</v>
      </c>
      <c r="E46" s="262" t="s">
        <v>52</v>
      </c>
      <c r="F46" s="263">
        <v>14.8</v>
      </c>
      <c r="G46" s="259">
        <v>6.09</v>
      </c>
      <c r="H46" s="195">
        <f t="shared" ref="H46" si="35">G46*F46</f>
        <v>90.132000000000005</v>
      </c>
      <c r="I46" s="266">
        <v>1.33</v>
      </c>
      <c r="J46" s="195">
        <f t="shared" ref="J46" si="36">F46*I46</f>
        <v>19.684000000000001</v>
      </c>
      <c r="K46" s="253">
        <f t="shared" si="30"/>
        <v>7.42</v>
      </c>
      <c r="L46" s="254">
        <f t="shared" si="7"/>
        <v>138.36816000000002</v>
      </c>
    </row>
    <row r="47" spans="1:12" s="93" customFormat="1" ht="30" customHeight="1" x14ac:dyDescent="0.25">
      <c r="A47" s="42" t="s">
        <v>67</v>
      </c>
      <c r="B47" s="42" t="s">
        <v>177</v>
      </c>
      <c r="C47" s="102" t="s">
        <v>441</v>
      </c>
      <c r="D47" s="114" t="s">
        <v>178</v>
      </c>
      <c r="E47" s="43" t="s">
        <v>88</v>
      </c>
      <c r="F47" s="267">
        <v>25.07</v>
      </c>
      <c r="G47" s="266">
        <v>102.05</v>
      </c>
      <c r="H47" s="252">
        <f t="shared" ref="H47" si="37">G47*F47</f>
        <v>2558.3935000000001</v>
      </c>
      <c r="I47" s="266">
        <v>77.28</v>
      </c>
      <c r="J47" s="252">
        <f t="shared" ref="J47" si="38">F47*I47</f>
        <v>1937.4096</v>
      </c>
      <c r="K47" s="253">
        <f t="shared" ref="K47" si="39">G47+I47</f>
        <v>179.32999999999998</v>
      </c>
      <c r="L47" s="254">
        <f t="shared" si="7"/>
        <v>5664.7119060000005</v>
      </c>
    </row>
    <row r="48" spans="1:12" s="93" customFormat="1" ht="45" x14ac:dyDescent="0.25">
      <c r="A48" s="60" t="s">
        <v>67</v>
      </c>
      <c r="B48" s="61" t="s">
        <v>427</v>
      </c>
      <c r="C48" s="102" t="s">
        <v>456</v>
      </c>
      <c r="D48" s="268" t="s">
        <v>426</v>
      </c>
      <c r="E48" s="262" t="s">
        <v>88</v>
      </c>
      <c r="F48" s="263">
        <v>83.084900000000005</v>
      </c>
      <c r="G48" s="259">
        <v>319.79000000000002</v>
      </c>
      <c r="H48" s="195">
        <f t="shared" ref="H48" si="40">G48*F48</f>
        <v>26569.720171000004</v>
      </c>
      <c r="I48" s="266">
        <v>19.239999999999998</v>
      </c>
      <c r="J48" s="195">
        <f t="shared" ref="J48" si="41">F48*I48</f>
        <v>1598.553476</v>
      </c>
      <c r="K48" s="253">
        <f t="shared" ref="K48" si="42">G48+I48</f>
        <v>339.03000000000003</v>
      </c>
      <c r="L48" s="254">
        <f t="shared" si="7"/>
        <v>35492.024795220008</v>
      </c>
    </row>
    <row r="49" spans="1:12" ht="15.75" customHeight="1" thickBot="1" x14ac:dyDescent="0.3">
      <c r="A49" s="60"/>
      <c r="B49" s="61"/>
      <c r="C49" s="208"/>
      <c r="D49" s="175"/>
      <c r="E49" s="2"/>
      <c r="F49" s="10"/>
      <c r="G49" s="22"/>
      <c r="H49" s="23"/>
      <c r="I49" s="209"/>
      <c r="J49" s="210"/>
      <c r="K49" s="210"/>
      <c r="L49" s="211"/>
    </row>
    <row r="50" spans="1:12" x14ac:dyDescent="0.25">
      <c r="A50" s="196"/>
      <c r="B50" s="197"/>
      <c r="C50" s="198" t="s">
        <v>16</v>
      </c>
      <c r="D50" s="199" t="s">
        <v>144</v>
      </c>
      <c r="E50" s="200"/>
      <c r="F50" s="200"/>
      <c r="G50" s="200"/>
      <c r="H50" s="201"/>
      <c r="I50" s="200"/>
      <c r="J50" s="201"/>
      <c r="K50" s="201"/>
      <c r="L50" s="176">
        <f>SUM(L51:L57)</f>
        <v>72343.288584000024</v>
      </c>
    </row>
    <row r="51" spans="1:12" ht="44.25" customHeight="1" x14ac:dyDescent="0.25">
      <c r="A51" s="40" t="s">
        <v>67</v>
      </c>
      <c r="B51" s="42">
        <v>87521</v>
      </c>
      <c r="C51" s="16" t="s">
        <v>17</v>
      </c>
      <c r="D51" s="113" t="s">
        <v>136</v>
      </c>
      <c r="E51" s="11" t="s">
        <v>56</v>
      </c>
      <c r="F51" s="32">
        <v>849.52000000000044</v>
      </c>
      <c r="G51" s="86">
        <v>26.7</v>
      </c>
      <c r="H51" s="87">
        <f t="shared" ref="H51:H57" si="43">G51*F51</f>
        <v>22682.184000000012</v>
      </c>
      <c r="I51" s="95">
        <v>30.77</v>
      </c>
      <c r="J51" s="25">
        <f t="shared" ref="J51:J57" si="44">F51*I51</f>
        <v>26139.730400000011</v>
      </c>
      <c r="K51" s="62">
        <f t="shared" ref="K51:K57" si="45">G51+I51</f>
        <v>57.47</v>
      </c>
      <c r="L51" s="21">
        <f t="shared" ref="L51:L57" si="46">(1+($F$212/100))*(J51+H51)</f>
        <v>61515.612144000028</v>
      </c>
    </row>
    <row r="52" spans="1:12" ht="17.25" customHeight="1" x14ac:dyDescent="0.25">
      <c r="A52" s="42" t="s">
        <v>67</v>
      </c>
      <c r="B52" s="42">
        <v>93196</v>
      </c>
      <c r="C52" s="16" t="s">
        <v>18</v>
      </c>
      <c r="D52" s="115" t="s">
        <v>137</v>
      </c>
      <c r="E52" s="11" t="s">
        <v>36</v>
      </c>
      <c r="F52" s="32">
        <v>20.2</v>
      </c>
      <c r="G52" s="24">
        <v>36.729999999999997</v>
      </c>
      <c r="H52" s="25">
        <f t="shared" si="43"/>
        <v>741.94599999999991</v>
      </c>
      <c r="I52" s="95">
        <v>13.9</v>
      </c>
      <c r="J52" s="25">
        <f t="shared" si="44"/>
        <v>280.77999999999997</v>
      </c>
      <c r="K52" s="62">
        <f t="shared" si="45"/>
        <v>50.629999999999995</v>
      </c>
      <c r="L52" s="21">
        <f t="shared" si="46"/>
        <v>1288.6347599999999</v>
      </c>
    </row>
    <row r="53" spans="1:12" ht="16.5" customHeight="1" x14ac:dyDescent="0.25">
      <c r="A53" s="42" t="s">
        <v>67</v>
      </c>
      <c r="B53" s="42">
        <v>93197</v>
      </c>
      <c r="C53" s="16" t="s">
        <v>19</v>
      </c>
      <c r="D53" s="115" t="s">
        <v>137</v>
      </c>
      <c r="E53" s="11" t="s">
        <v>36</v>
      </c>
      <c r="F53" s="32">
        <v>35.6</v>
      </c>
      <c r="G53" s="24">
        <v>42.08</v>
      </c>
      <c r="H53" s="25">
        <f t="shared" si="43"/>
        <v>1498.048</v>
      </c>
      <c r="I53" s="95">
        <v>14.35</v>
      </c>
      <c r="J53" s="25">
        <f t="shared" si="44"/>
        <v>510.86</v>
      </c>
      <c r="K53" s="62">
        <f t="shared" si="45"/>
        <v>56.43</v>
      </c>
      <c r="L53" s="21">
        <f t="shared" si="46"/>
        <v>2531.22408</v>
      </c>
    </row>
    <row r="54" spans="1:12" x14ac:dyDescent="0.25">
      <c r="A54" s="40" t="s">
        <v>67</v>
      </c>
      <c r="B54" s="42">
        <v>93186</v>
      </c>
      <c r="C54" s="16" t="s">
        <v>20</v>
      </c>
      <c r="D54" s="113" t="s">
        <v>138</v>
      </c>
      <c r="E54" s="1" t="s">
        <v>36</v>
      </c>
      <c r="F54" s="6">
        <v>20.2</v>
      </c>
      <c r="G54" s="17">
        <v>37.74</v>
      </c>
      <c r="H54" s="18">
        <f t="shared" si="43"/>
        <v>762.34800000000007</v>
      </c>
      <c r="I54" s="92">
        <v>13.9</v>
      </c>
      <c r="J54" s="18">
        <f t="shared" si="44"/>
        <v>280.77999999999997</v>
      </c>
      <c r="K54" s="62">
        <f t="shared" si="45"/>
        <v>51.64</v>
      </c>
      <c r="L54" s="21">
        <f t="shared" si="46"/>
        <v>1314.3412800000001</v>
      </c>
    </row>
    <row r="55" spans="1:12" x14ac:dyDescent="0.25">
      <c r="A55" s="40" t="s">
        <v>67</v>
      </c>
      <c r="B55" s="42">
        <v>93187</v>
      </c>
      <c r="C55" s="16" t="s">
        <v>21</v>
      </c>
      <c r="D55" s="113" t="s">
        <v>139</v>
      </c>
      <c r="E55" s="1" t="s">
        <v>36</v>
      </c>
      <c r="F55" s="6">
        <v>35.6</v>
      </c>
      <c r="G55" s="17">
        <v>45.1</v>
      </c>
      <c r="H55" s="18">
        <f t="shared" si="43"/>
        <v>1605.5600000000002</v>
      </c>
      <c r="I55" s="92">
        <v>14.29</v>
      </c>
      <c r="J55" s="18">
        <f t="shared" si="44"/>
        <v>508.72399999999999</v>
      </c>
      <c r="K55" s="62">
        <f t="shared" si="45"/>
        <v>59.39</v>
      </c>
      <c r="L55" s="21">
        <f t="shared" si="46"/>
        <v>2663.99784</v>
      </c>
    </row>
    <row r="56" spans="1:12" x14ac:dyDescent="0.25">
      <c r="A56" s="40" t="s">
        <v>67</v>
      </c>
      <c r="B56" s="42" t="s">
        <v>140</v>
      </c>
      <c r="C56" s="16" t="s">
        <v>22</v>
      </c>
      <c r="D56" s="113" t="s">
        <v>141</v>
      </c>
      <c r="E56" s="1" t="s">
        <v>36</v>
      </c>
      <c r="F56" s="6">
        <v>34.1</v>
      </c>
      <c r="G56" s="17">
        <v>33.74</v>
      </c>
      <c r="H56" s="18">
        <f t="shared" si="43"/>
        <v>1150.5340000000001</v>
      </c>
      <c r="I56" s="92">
        <v>13.36</v>
      </c>
      <c r="J56" s="18">
        <f t="shared" si="44"/>
        <v>455.57600000000002</v>
      </c>
      <c r="K56" s="62">
        <f t="shared" si="45"/>
        <v>47.1</v>
      </c>
      <c r="L56" s="21">
        <f t="shared" si="46"/>
        <v>2023.6986000000002</v>
      </c>
    </row>
    <row r="57" spans="1:12" x14ac:dyDescent="0.25">
      <c r="A57" s="40" t="s">
        <v>67</v>
      </c>
      <c r="B57" s="42" t="s">
        <v>143</v>
      </c>
      <c r="C57" s="16" t="s">
        <v>26</v>
      </c>
      <c r="D57" s="113" t="s">
        <v>142</v>
      </c>
      <c r="E57" s="1" t="s">
        <v>36</v>
      </c>
      <c r="F57" s="10">
        <v>13.4</v>
      </c>
      <c r="G57" s="22">
        <v>45.52</v>
      </c>
      <c r="H57" s="23">
        <f t="shared" si="43"/>
        <v>609.96800000000007</v>
      </c>
      <c r="I57" s="76">
        <v>14.05</v>
      </c>
      <c r="J57" s="23">
        <f t="shared" si="44"/>
        <v>188.27</v>
      </c>
      <c r="K57" s="62">
        <f t="shared" si="45"/>
        <v>59.570000000000007</v>
      </c>
      <c r="L57" s="21">
        <f t="shared" si="46"/>
        <v>1005.77988</v>
      </c>
    </row>
    <row r="58" spans="1:12" ht="18" customHeight="1" thickBot="1" x14ac:dyDescent="0.3">
      <c r="B58" s="186"/>
      <c r="C58" s="130"/>
      <c r="D58" s="20"/>
      <c r="E58" s="2"/>
      <c r="F58" s="10"/>
      <c r="G58" s="202"/>
      <c r="H58" s="202"/>
      <c r="I58" s="76"/>
      <c r="J58" s="202"/>
      <c r="K58" s="191"/>
      <c r="L58" s="23"/>
    </row>
    <row r="59" spans="1:12" s="53" customFormat="1" x14ac:dyDescent="0.25">
      <c r="A59" s="196"/>
      <c r="B59" s="197"/>
      <c r="C59" s="198" t="s">
        <v>23</v>
      </c>
      <c r="D59" s="199" t="s">
        <v>176</v>
      </c>
      <c r="E59" s="203"/>
      <c r="F59" s="204"/>
      <c r="G59" s="205"/>
      <c r="H59" s="206"/>
      <c r="I59" s="207"/>
      <c r="J59" s="206"/>
      <c r="K59" s="177"/>
      <c r="L59" s="176">
        <f>SUM(L60:L68)</f>
        <v>96900.573168000003</v>
      </c>
    </row>
    <row r="60" spans="1:12" s="9" customFormat="1" x14ac:dyDescent="0.25">
      <c r="A60" s="148"/>
      <c r="B60" s="146"/>
      <c r="C60" s="145" t="s">
        <v>24</v>
      </c>
      <c r="D60" s="81" t="s">
        <v>187</v>
      </c>
      <c r="E60" s="82"/>
      <c r="F60" s="83"/>
      <c r="G60" s="83"/>
      <c r="H60" s="85"/>
      <c r="I60" s="83"/>
      <c r="J60" s="85"/>
      <c r="K60" s="167"/>
      <c r="L60" s="21"/>
    </row>
    <row r="61" spans="1:12" s="53" customFormat="1" ht="27" customHeight="1" x14ac:dyDescent="0.25">
      <c r="A61" s="42" t="s">
        <v>67</v>
      </c>
      <c r="B61" s="42" t="s">
        <v>179</v>
      </c>
      <c r="C61" s="102" t="s">
        <v>460</v>
      </c>
      <c r="D61" s="113" t="s">
        <v>180</v>
      </c>
      <c r="E61" s="11" t="s">
        <v>56</v>
      </c>
      <c r="F61" s="101">
        <v>219.82</v>
      </c>
      <c r="G61" s="100">
        <v>21.13</v>
      </c>
      <c r="H61" s="87">
        <f t="shared" ref="H61:H65" si="47">G61*F61</f>
        <v>4644.7965999999997</v>
      </c>
      <c r="I61" s="95">
        <v>17.59</v>
      </c>
      <c r="J61" s="25">
        <f t="shared" ref="J61:J65" si="48">F61*I61</f>
        <v>3866.6338000000001</v>
      </c>
      <c r="K61" s="62">
        <f t="shared" ref="K61" si="49">G61+I61</f>
        <v>38.72</v>
      </c>
      <c r="L61" s="21">
        <f>(1+($F$212/100))*(J61+H61)</f>
        <v>10724.402303999999</v>
      </c>
    </row>
    <row r="62" spans="1:12" s="53" customFormat="1" ht="27" customHeight="1" x14ac:dyDescent="0.25">
      <c r="A62" s="42" t="s">
        <v>67</v>
      </c>
      <c r="B62" s="42" t="s">
        <v>182</v>
      </c>
      <c r="C62" s="102" t="s">
        <v>461</v>
      </c>
      <c r="D62" s="115" t="s">
        <v>181</v>
      </c>
      <c r="E62" s="11" t="s">
        <v>56</v>
      </c>
      <c r="F62" s="32">
        <v>368.58</v>
      </c>
      <c r="G62" s="24">
        <v>19.96</v>
      </c>
      <c r="H62" s="25">
        <f t="shared" si="47"/>
        <v>7356.8567999999996</v>
      </c>
      <c r="I62" s="95">
        <v>10.62</v>
      </c>
      <c r="J62" s="25">
        <f t="shared" si="48"/>
        <v>3914.3195999999994</v>
      </c>
      <c r="K62" s="62">
        <f>G62+I62</f>
        <v>30.58</v>
      </c>
      <c r="L62" s="21">
        <f>(1+($F$212/100))*(J62+H62)</f>
        <v>14201.682263999997</v>
      </c>
    </row>
    <row r="63" spans="1:12" s="53" customFormat="1" ht="27" customHeight="1" x14ac:dyDescent="0.25">
      <c r="A63" s="42" t="s">
        <v>67</v>
      </c>
      <c r="B63" s="270">
        <v>87257</v>
      </c>
      <c r="C63" s="102" t="s">
        <v>268</v>
      </c>
      <c r="D63" s="113" t="s">
        <v>449</v>
      </c>
      <c r="E63" s="1" t="s">
        <v>56</v>
      </c>
      <c r="F63" s="6">
        <v>521.38</v>
      </c>
      <c r="G63" s="17">
        <v>46.94</v>
      </c>
      <c r="H63" s="25">
        <f t="shared" si="47"/>
        <v>24473.5772</v>
      </c>
      <c r="I63" s="94">
        <v>7.33</v>
      </c>
      <c r="J63" s="25">
        <f t="shared" si="48"/>
        <v>3821.7154</v>
      </c>
      <c r="K63" s="62">
        <f t="shared" ref="K63:K65" si="50">G63+I63</f>
        <v>54.269999999999996</v>
      </c>
      <c r="L63" s="21">
        <f>(1+($F$212/100))*(J63+H63)</f>
        <v>35652.068676000003</v>
      </c>
    </row>
    <row r="64" spans="1:12" s="53" customFormat="1" ht="27" customHeight="1" x14ac:dyDescent="0.25">
      <c r="A64" s="42" t="s">
        <v>67</v>
      </c>
      <c r="B64" s="66">
        <v>87256</v>
      </c>
      <c r="C64" s="102" t="s">
        <v>269</v>
      </c>
      <c r="D64" s="113" t="s">
        <v>450</v>
      </c>
      <c r="E64" s="1" t="s">
        <v>56</v>
      </c>
      <c r="F64" s="6">
        <v>65.300000000000026</v>
      </c>
      <c r="G64" s="17">
        <v>48.21</v>
      </c>
      <c r="H64" s="25">
        <f t="shared" si="47"/>
        <v>3148.1130000000012</v>
      </c>
      <c r="I64" s="94">
        <v>12.61</v>
      </c>
      <c r="J64" s="25">
        <f t="shared" si="48"/>
        <v>823.43300000000033</v>
      </c>
      <c r="K64" s="62">
        <f t="shared" si="50"/>
        <v>60.82</v>
      </c>
      <c r="L64" s="21">
        <f>(1+($F$212/100))*(J64+H64)</f>
        <v>5004.1479600000021</v>
      </c>
    </row>
    <row r="65" spans="1:12" s="53" customFormat="1" x14ac:dyDescent="0.25">
      <c r="A65" s="42" t="s">
        <v>67</v>
      </c>
      <c r="B65" s="66" t="s">
        <v>186</v>
      </c>
      <c r="C65" s="102" t="s">
        <v>270</v>
      </c>
      <c r="D65" s="116" t="s">
        <v>185</v>
      </c>
      <c r="E65" s="1" t="s">
        <v>36</v>
      </c>
      <c r="F65" s="6">
        <v>452.7</v>
      </c>
      <c r="G65" s="17">
        <v>8.1199999999999992</v>
      </c>
      <c r="H65" s="25">
        <f t="shared" si="47"/>
        <v>3675.9239999999995</v>
      </c>
      <c r="I65" s="94">
        <v>1.8</v>
      </c>
      <c r="J65" s="25">
        <f t="shared" si="48"/>
        <v>814.86</v>
      </c>
      <c r="K65" s="62">
        <f t="shared" si="50"/>
        <v>9.92</v>
      </c>
      <c r="L65" s="21">
        <f>(1+($F$212/100))*(J65+H65)</f>
        <v>5658.3878399999994</v>
      </c>
    </row>
    <row r="66" spans="1:12" s="9" customFormat="1" x14ac:dyDescent="0.25">
      <c r="A66" s="82"/>
      <c r="B66" s="146"/>
      <c r="C66" s="145" t="s">
        <v>25</v>
      </c>
      <c r="D66" s="81" t="s">
        <v>193</v>
      </c>
      <c r="E66" s="83"/>
      <c r="F66" s="83"/>
      <c r="G66" s="182"/>
      <c r="H66" s="85"/>
      <c r="I66" s="83"/>
      <c r="J66" s="85"/>
      <c r="K66" s="167"/>
      <c r="L66" s="21"/>
    </row>
    <row r="67" spans="1:12" s="53" customFormat="1" ht="27" customHeight="1" x14ac:dyDescent="0.25">
      <c r="A67" s="42" t="s">
        <v>67</v>
      </c>
      <c r="B67" s="66" t="s">
        <v>195</v>
      </c>
      <c r="C67" s="102" t="s">
        <v>272</v>
      </c>
      <c r="D67" s="116" t="s">
        <v>194</v>
      </c>
      <c r="E67" s="1" t="s">
        <v>56</v>
      </c>
      <c r="F67" s="6">
        <v>424.26</v>
      </c>
      <c r="G67" s="17">
        <v>37.94</v>
      </c>
      <c r="H67" s="25">
        <f t="shared" ref="H67:H68" si="51">G67*F67</f>
        <v>16096.424399999998</v>
      </c>
      <c r="I67" s="94">
        <v>4.6399999999999997</v>
      </c>
      <c r="J67" s="25">
        <f t="shared" ref="J67:J68" si="52">F67*I67</f>
        <v>1968.5663999999999</v>
      </c>
      <c r="K67" s="62">
        <f t="shared" ref="K67:K68" si="53">G67+I67</f>
        <v>42.58</v>
      </c>
      <c r="L67" s="21">
        <f>(1+($F$212/100))*(J67+H67)</f>
        <v>22761.888407999999</v>
      </c>
    </row>
    <row r="68" spans="1:12" s="53" customFormat="1" ht="44.25" customHeight="1" x14ac:dyDescent="0.25">
      <c r="A68" s="42" t="s">
        <v>67</v>
      </c>
      <c r="B68" s="66" t="s">
        <v>197</v>
      </c>
      <c r="C68" s="102" t="s">
        <v>271</v>
      </c>
      <c r="D68" s="116" t="s">
        <v>196</v>
      </c>
      <c r="E68" s="1" t="s">
        <v>36</v>
      </c>
      <c r="F68" s="6">
        <v>71.830000000000013</v>
      </c>
      <c r="G68" s="17">
        <v>21.37</v>
      </c>
      <c r="H68" s="25">
        <f t="shared" si="51"/>
        <v>1535.0071000000003</v>
      </c>
      <c r="I68" s="94">
        <v>10.65</v>
      </c>
      <c r="J68" s="25">
        <f t="shared" si="52"/>
        <v>764.98950000000013</v>
      </c>
      <c r="K68" s="62">
        <f t="shared" si="53"/>
        <v>32.020000000000003</v>
      </c>
      <c r="L68" s="21">
        <f>(1+($F$212/100))*(J68+H68)</f>
        <v>2897.9957160000004</v>
      </c>
    </row>
    <row r="69" spans="1:12" s="93" customFormat="1" ht="15.75" thickBot="1" x14ac:dyDescent="0.3">
      <c r="A69" s="103"/>
      <c r="B69" s="192"/>
      <c r="C69" s="104"/>
      <c r="D69" s="105"/>
      <c r="E69" s="103"/>
      <c r="F69" s="103"/>
      <c r="G69" s="103"/>
      <c r="H69" s="193"/>
      <c r="I69" s="103"/>
      <c r="J69" s="106"/>
      <c r="K69" s="194"/>
      <c r="L69" s="195"/>
    </row>
    <row r="70" spans="1:12" x14ac:dyDescent="0.25">
      <c r="A70" s="196"/>
      <c r="B70" s="197"/>
      <c r="C70" s="198" t="s">
        <v>27</v>
      </c>
      <c r="D70" s="199" t="s">
        <v>32</v>
      </c>
      <c r="E70" s="200"/>
      <c r="F70" s="200"/>
      <c r="G70" s="200"/>
      <c r="H70" s="201"/>
      <c r="I70" s="200"/>
      <c r="J70" s="201"/>
      <c r="K70" s="201"/>
      <c r="L70" s="176">
        <f>SUM(L71:L83)</f>
        <v>72931.466033999997</v>
      </c>
    </row>
    <row r="71" spans="1:12" ht="33.75" customHeight="1" x14ac:dyDescent="0.25">
      <c r="A71" s="40" t="s">
        <v>67</v>
      </c>
      <c r="B71" s="42">
        <v>94582</v>
      </c>
      <c r="C71" s="16" t="s">
        <v>28</v>
      </c>
      <c r="D71" s="113" t="s">
        <v>145</v>
      </c>
      <c r="E71" s="11" t="s">
        <v>56</v>
      </c>
      <c r="F71" s="101">
        <v>10.56</v>
      </c>
      <c r="G71" s="24">
        <v>398.05</v>
      </c>
      <c r="H71" s="25">
        <f t="shared" ref="H71:H75" si="54">G71*F71</f>
        <v>4203.4080000000004</v>
      </c>
      <c r="I71" s="95">
        <v>26.03</v>
      </c>
      <c r="J71" s="25">
        <f t="shared" ref="J71:J75" si="55">F71*I71</f>
        <v>274.8768</v>
      </c>
      <c r="K71" s="62">
        <f t="shared" ref="K71:K72" si="56">G71+I71</f>
        <v>424.08000000000004</v>
      </c>
      <c r="L71" s="21">
        <f t="shared" ref="L71:L83" si="57">(1+($F$212/100))*(J71+H71)</f>
        <v>5642.6388480000005</v>
      </c>
    </row>
    <row r="72" spans="1:12" x14ac:dyDescent="0.25">
      <c r="A72" s="42" t="s">
        <v>67</v>
      </c>
      <c r="B72" s="42" t="s">
        <v>147</v>
      </c>
      <c r="C72" s="16" t="s">
        <v>29</v>
      </c>
      <c r="D72" s="113" t="s">
        <v>146</v>
      </c>
      <c r="E72" s="11" t="s">
        <v>56</v>
      </c>
      <c r="F72" s="32">
        <v>4.5199999999999996</v>
      </c>
      <c r="G72" s="24">
        <v>590.78</v>
      </c>
      <c r="H72" s="25">
        <f t="shared" si="54"/>
        <v>2670.3255999999997</v>
      </c>
      <c r="I72" s="95">
        <v>80.900000000000006</v>
      </c>
      <c r="J72" s="25">
        <f t="shared" si="55"/>
        <v>365.66800000000001</v>
      </c>
      <c r="K72" s="62">
        <f t="shared" si="56"/>
        <v>671.68</v>
      </c>
      <c r="L72" s="21">
        <f t="shared" si="57"/>
        <v>3825.3519359999996</v>
      </c>
    </row>
    <row r="73" spans="1:12" ht="30" customHeight="1" x14ac:dyDescent="0.25">
      <c r="A73" s="42" t="s">
        <v>67</v>
      </c>
      <c r="B73" s="42" t="s">
        <v>149</v>
      </c>
      <c r="C73" s="16" t="s">
        <v>30</v>
      </c>
      <c r="D73" s="115" t="s">
        <v>148</v>
      </c>
      <c r="E73" s="11" t="s">
        <v>56</v>
      </c>
      <c r="F73" s="32">
        <v>29.28</v>
      </c>
      <c r="G73" s="24">
        <v>449.75</v>
      </c>
      <c r="H73" s="25">
        <f t="shared" si="54"/>
        <v>13168.68</v>
      </c>
      <c r="I73" s="95">
        <v>36.159999999999997</v>
      </c>
      <c r="J73" s="25">
        <f t="shared" si="55"/>
        <v>1058.7647999999999</v>
      </c>
      <c r="K73" s="62">
        <f>G73+I73</f>
        <v>485.90999999999997</v>
      </c>
      <c r="L73" s="21">
        <f t="shared" si="57"/>
        <v>17926.580448000001</v>
      </c>
    </row>
    <row r="74" spans="1:12" ht="31.5" customHeight="1" x14ac:dyDescent="0.25">
      <c r="A74" s="42" t="s">
        <v>152</v>
      </c>
      <c r="B74" s="3" t="s">
        <v>151</v>
      </c>
      <c r="C74" s="16" t="s">
        <v>31</v>
      </c>
      <c r="D74" s="116" t="s">
        <v>150</v>
      </c>
      <c r="E74" s="1" t="s">
        <v>56</v>
      </c>
      <c r="F74" s="6">
        <v>0.36</v>
      </c>
      <c r="G74" s="17">
        <v>11.9</v>
      </c>
      <c r="H74" s="25">
        <f t="shared" si="54"/>
        <v>4.2839999999999998</v>
      </c>
      <c r="I74" s="94">
        <v>0</v>
      </c>
      <c r="J74" s="25">
        <f t="shared" si="55"/>
        <v>0</v>
      </c>
      <c r="K74" s="62">
        <f t="shared" ref="K74:K75" si="58">G74+I74</f>
        <v>11.9</v>
      </c>
      <c r="L74" s="21">
        <f t="shared" si="57"/>
        <v>5.3978399999999995</v>
      </c>
    </row>
    <row r="75" spans="1:12" x14ac:dyDescent="0.25">
      <c r="A75" s="42" t="s">
        <v>152</v>
      </c>
      <c r="B75" s="3" t="s">
        <v>154</v>
      </c>
      <c r="C75" s="16" t="s">
        <v>273</v>
      </c>
      <c r="D75" s="116" t="s">
        <v>153</v>
      </c>
      <c r="E75" s="1" t="s">
        <v>36</v>
      </c>
      <c r="F75" s="6">
        <v>2.4</v>
      </c>
      <c r="G75" s="17">
        <v>7.31</v>
      </c>
      <c r="H75" s="25">
        <f t="shared" si="54"/>
        <v>17.543999999999997</v>
      </c>
      <c r="I75" s="94">
        <v>0</v>
      </c>
      <c r="J75" s="25">
        <f t="shared" si="55"/>
        <v>0</v>
      </c>
      <c r="K75" s="62">
        <f t="shared" si="58"/>
        <v>7.31</v>
      </c>
      <c r="L75" s="21">
        <f t="shared" si="57"/>
        <v>22.105439999999998</v>
      </c>
    </row>
    <row r="76" spans="1:12" x14ac:dyDescent="0.25">
      <c r="A76" s="42" t="s">
        <v>152</v>
      </c>
      <c r="B76" s="3">
        <v>6111</v>
      </c>
      <c r="C76" s="16" t="s">
        <v>274</v>
      </c>
      <c r="D76" s="116" t="s">
        <v>155</v>
      </c>
      <c r="E76" s="1" t="s">
        <v>57</v>
      </c>
      <c r="F76" s="6">
        <v>1</v>
      </c>
      <c r="G76" s="17">
        <v>0</v>
      </c>
      <c r="H76" s="25">
        <f t="shared" ref="H76" si="59">G76*F76</f>
        <v>0</v>
      </c>
      <c r="I76" s="94">
        <v>11.98</v>
      </c>
      <c r="J76" s="25">
        <f t="shared" ref="J76" si="60">F76*I76</f>
        <v>11.98</v>
      </c>
      <c r="K76" s="62">
        <f t="shared" ref="K76" si="61">G76+I76</f>
        <v>11.98</v>
      </c>
      <c r="L76" s="21">
        <f t="shared" si="57"/>
        <v>15.094800000000001</v>
      </c>
    </row>
    <row r="77" spans="1:12" x14ac:dyDescent="0.25">
      <c r="A77" s="42" t="s">
        <v>67</v>
      </c>
      <c r="B77" s="67" t="s">
        <v>157</v>
      </c>
      <c r="C77" s="16" t="s">
        <v>275</v>
      </c>
      <c r="D77" s="116" t="s">
        <v>156</v>
      </c>
      <c r="E77" s="1" t="s">
        <v>36</v>
      </c>
      <c r="F77" s="58">
        <v>2.4</v>
      </c>
      <c r="G77" s="17">
        <v>30.45</v>
      </c>
      <c r="H77" s="25">
        <f t="shared" ref="H77" si="62">G77*F77</f>
        <v>73.08</v>
      </c>
      <c r="I77" s="94">
        <v>27.48</v>
      </c>
      <c r="J77" s="25">
        <f t="shared" ref="J77" si="63">F77*I77</f>
        <v>65.951999999999998</v>
      </c>
      <c r="K77" s="62">
        <f t="shared" ref="K77" si="64">G77+I77</f>
        <v>57.93</v>
      </c>
      <c r="L77" s="21">
        <f t="shared" si="57"/>
        <v>175.18031999999997</v>
      </c>
    </row>
    <row r="78" spans="1:12" ht="49.5" customHeight="1" x14ac:dyDescent="0.25">
      <c r="A78" s="42" t="s">
        <v>67</v>
      </c>
      <c r="B78" s="3">
        <v>91314</v>
      </c>
      <c r="C78" s="16" t="s">
        <v>276</v>
      </c>
      <c r="D78" s="116" t="s">
        <v>158</v>
      </c>
      <c r="E78" s="1" t="s">
        <v>80</v>
      </c>
      <c r="F78" s="6">
        <v>21</v>
      </c>
      <c r="G78" s="17">
        <v>487.28</v>
      </c>
      <c r="H78" s="25">
        <f t="shared" ref="H78" si="65">G78*F78</f>
        <v>10232.879999999999</v>
      </c>
      <c r="I78" s="94">
        <v>223.55</v>
      </c>
      <c r="J78" s="25">
        <f t="shared" ref="J78" si="66">F78*I78</f>
        <v>4694.55</v>
      </c>
      <c r="K78" s="62">
        <f t="shared" ref="K78" si="67">G78+I78</f>
        <v>710.82999999999993</v>
      </c>
      <c r="L78" s="21">
        <f t="shared" si="57"/>
        <v>18808.561799999999</v>
      </c>
    </row>
    <row r="79" spans="1:12" ht="34.5" customHeight="1" x14ac:dyDescent="0.25">
      <c r="A79" s="42" t="s">
        <v>67</v>
      </c>
      <c r="B79" s="3">
        <v>91341</v>
      </c>
      <c r="C79" s="16" t="s">
        <v>277</v>
      </c>
      <c r="D79" s="116" t="s">
        <v>159</v>
      </c>
      <c r="E79" s="1" t="s">
        <v>56</v>
      </c>
      <c r="F79" s="6">
        <v>7.77</v>
      </c>
      <c r="G79" s="17">
        <v>488.28</v>
      </c>
      <c r="H79" s="25">
        <f t="shared" ref="H79" si="68">G79*F79</f>
        <v>3793.9355999999998</v>
      </c>
      <c r="I79" s="94">
        <v>224.55</v>
      </c>
      <c r="J79" s="25">
        <f t="shared" ref="J79" si="69">F79*I79</f>
        <v>1744.7535</v>
      </c>
      <c r="K79" s="62">
        <f t="shared" ref="K79" si="70">G79+I79</f>
        <v>712.82999999999993</v>
      </c>
      <c r="L79" s="21">
        <f t="shared" si="57"/>
        <v>6978.7482659999996</v>
      </c>
    </row>
    <row r="80" spans="1:12" ht="34.5" customHeight="1" x14ac:dyDescent="0.25">
      <c r="A80" s="42" t="s">
        <v>67</v>
      </c>
      <c r="B80" s="3">
        <v>68050</v>
      </c>
      <c r="C80" s="16" t="s">
        <v>278</v>
      </c>
      <c r="D80" s="116" t="s">
        <v>160</v>
      </c>
      <c r="E80" s="1" t="s">
        <v>56</v>
      </c>
      <c r="F80" s="6">
        <v>10.08</v>
      </c>
      <c r="G80" s="17">
        <v>640.34</v>
      </c>
      <c r="H80" s="25">
        <f t="shared" ref="H80" si="71">G80*F80</f>
        <v>6454.6272000000008</v>
      </c>
      <c r="I80" s="94">
        <v>38.01</v>
      </c>
      <c r="J80" s="25">
        <f t="shared" ref="J80" si="72">F80*I80</f>
        <v>383.14079999999996</v>
      </c>
      <c r="K80" s="62">
        <f t="shared" ref="K80" si="73">G80+I80</f>
        <v>678.35</v>
      </c>
      <c r="L80" s="21">
        <f t="shared" si="57"/>
        <v>8615.5876800000005</v>
      </c>
    </row>
    <row r="81" spans="1:12" x14ac:dyDescent="0.25">
      <c r="A81" s="42" t="s">
        <v>67</v>
      </c>
      <c r="B81" s="3" t="s">
        <v>161</v>
      </c>
      <c r="C81" s="16" t="s">
        <v>279</v>
      </c>
      <c r="D81" s="116" t="s">
        <v>162</v>
      </c>
      <c r="E81" s="1" t="s">
        <v>80</v>
      </c>
      <c r="F81" s="6">
        <v>1</v>
      </c>
      <c r="G81" s="17">
        <v>2277.39</v>
      </c>
      <c r="H81" s="25">
        <f t="shared" ref="H81" si="74">G81*F81</f>
        <v>2277.39</v>
      </c>
      <c r="I81" s="94">
        <v>5.56</v>
      </c>
      <c r="J81" s="25">
        <f t="shared" ref="J81" si="75">F81*I81</f>
        <v>5.56</v>
      </c>
      <c r="K81" s="62">
        <f t="shared" ref="K81" si="76">G81+I81</f>
        <v>2282.9499999999998</v>
      </c>
      <c r="L81" s="21">
        <f t="shared" si="57"/>
        <v>2876.5169999999998</v>
      </c>
    </row>
    <row r="82" spans="1:12" s="53" customFormat="1" ht="30" customHeight="1" x14ac:dyDescent="0.25">
      <c r="A82" s="42" t="s">
        <v>67</v>
      </c>
      <c r="B82" s="66" t="s">
        <v>205</v>
      </c>
      <c r="C82" s="16" t="s">
        <v>280</v>
      </c>
      <c r="D82" s="190" t="s">
        <v>206</v>
      </c>
      <c r="E82" s="1" t="s">
        <v>56</v>
      </c>
      <c r="F82" s="6">
        <v>100.38</v>
      </c>
      <c r="G82" s="17">
        <v>11.53</v>
      </c>
      <c r="H82" s="25">
        <f t="shared" ref="H82" si="77">G82*F82</f>
        <v>1157.3814</v>
      </c>
      <c r="I82" s="94">
        <v>11.09</v>
      </c>
      <c r="J82" s="25">
        <f t="shared" ref="J82" si="78">F82*I82</f>
        <v>1113.2141999999999</v>
      </c>
      <c r="K82" s="62">
        <f t="shared" ref="K82" si="79">G82+I82</f>
        <v>22.619999999999997</v>
      </c>
      <c r="L82" s="21">
        <f t="shared" si="57"/>
        <v>2860.9504559999996</v>
      </c>
    </row>
    <row r="83" spans="1:12" s="53" customFormat="1" ht="29.25" customHeight="1" x14ac:dyDescent="0.25">
      <c r="A83" s="42" t="s">
        <v>67</v>
      </c>
      <c r="B83" s="66" t="s">
        <v>224</v>
      </c>
      <c r="C83" s="16" t="s">
        <v>462</v>
      </c>
      <c r="D83" s="121" t="s">
        <v>223</v>
      </c>
      <c r="E83" s="189" t="s">
        <v>36</v>
      </c>
      <c r="F83" s="6">
        <v>42</v>
      </c>
      <c r="G83" s="17">
        <v>85.72</v>
      </c>
      <c r="H83" s="25">
        <f t="shared" ref="H83" si="80">G83*F83</f>
        <v>3600.24</v>
      </c>
      <c r="I83" s="94">
        <v>12.14</v>
      </c>
      <c r="J83" s="25">
        <f t="shared" ref="J83" si="81">F83*I83</f>
        <v>509.88</v>
      </c>
      <c r="K83" s="62">
        <f t="shared" ref="K83" si="82">G83+I83</f>
        <v>97.86</v>
      </c>
      <c r="L83" s="21">
        <f t="shared" si="57"/>
        <v>5178.7511999999997</v>
      </c>
    </row>
    <row r="84" spans="1:12" x14ac:dyDescent="0.25">
      <c r="A84" s="55"/>
      <c r="B84" s="46"/>
      <c r="C84" s="56"/>
      <c r="D84" s="79"/>
      <c r="E84" s="57"/>
      <c r="F84" s="58"/>
      <c r="G84" s="142"/>
      <c r="H84" s="80"/>
      <c r="I84" s="92"/>
      <c r="J84" s="80"/>
      <c r="K84" s="127"/>
      <c r="L84" s="77"/>
    </row>
    <row r="85" spans="1:12" x14ac:dyDescent="0.25">
      <c r="A85" s="50"/>
      <c r="B85" s="144"/>
      <c r="C85" s="143" t="s">
        <v>175</v>
      </c>
      <c r="D85" s="49" t="s">
        <v>222</v>
      </c>
      <c r="E85" s="51"/>
      <c r="F85" s="51"/>
      <c r="G85" s="51"/>
      <c r="H85" s="179"/>
      <c r="I85" s="51"/>
      <c r="J85" s="179"/>
      <c r="K85" s="179"/>
      <c r="L85" s="75">
        <f>SUM(L86:L100)</f>
        <v>110117.47786200006</v>
      </c>
    </row>
    <row r="86" spans="1:12" s="9" customFormat="1" x14ac:dyDescent="0.25">
      <c r="A86" s="82"/>
      <c r="B86" s="146"/>
      <c r="C86" s="145" t="s">
        <v>183</v>
      </c>
      <c r="D86" s="81" t="s">
        <v>171</v>
      </c>
      <c r="E86" s="83"/>
      <c r="F86" s="83"/>
      <c r="G86" s="182"/>
      <c r="H86" s="85"/>
      <c r="I86" s="83"/>
      <c r="J86" s="85"/>
      <c r="K86" s="85"/>
      <c r="L86" s="21"/>
    </row>
    <row r="87" spans="1:12" ht="30" customHeight="1" x14ac:dyDescent="0.25">
      <c r="A87" s="40" t="s">
        <v>67</v>
      </c>
      <c r="B87" s="42" t="s">
        <v>163</v>
      </c>
      <c r="C87" s="16" t="s">
        <v>188</v>
      </c>
      <c r="D87" s="113" t="s">
        <v>164</v>
      </c>
      <c r="E87" s="11" t="s">
        <v>56</v>
      </c>
      <c r="F87" s="32">
        <v>345.154</v>
      </c>
      <c r="G87" s="24">
        <v>1.92</v>
      </c>
      <c r="H87" s="87">
        <f t="shared" ref="H87:H99" si="83">G87*F87</f>
        <v>662.69567999999992</v>
      </c>
      <c r="I87" s="95">
        <v>4.5199999999999996</v>
      </c>
      <c r="J87" s="25">
        <f t="shared" ref="J87:J99" si="84">F87*I87</f>
        <v>1560.0960799999998</v>
      </c>
      <c r="K87" s="62">
        <f t="shared" ref="K87:K89" si="85">G87+I87</f>
        <v>6.4399999999999995</v>
      </c>
      <c r="L87" s="21">
        <f>(1+($F$212/100))*(J87+H87)</f>
        <v>2800.7176175999994</v>
      </c>
    </row>
    <row r="88" spans="1:12" ht="50.25" customHeight="1" x14ac:dyDescent="0.25">
      <c r="A88" s="42" t="s">
        <v>67</v>
      </c>
      <c r="B88" s="42" t="s">
        <v>168</v>
      </c>
      <c r="C88" s="16" t="s">
        <v>189</v>
      </c>
      <c r="D88" s="113" t="s">
        <v>167</v>
      </c>
      <c r="E88" s="11" t="s">
        <v>56</v>
      </c>
      <c r="F88" s="32">
        <v>345.154</v>
      </c>
      <c r="G88" s="24">
        <v>12.09</v>
      </c>
      <c r="H88" s="25">
        <f t="shared" si="83"/>
        <v>4172.9118600000002</v>
      </c>
      <c r="I88" s="95">
        <v>12.14</v>
      </c>
      <c r="J88" s="25">
        <f t="shared" si="84"/>
        <v>4190.1695600000003</v>
      </c>
      <c r="K88" s="62">
        <f t="shared" si="85"/>
        <v>24.23</v>
      </c>
      <c r="L88" s="21">
        <f>(1+($F$212/100))*(J88+H88)</f>
        <v>10537.482589200001</v>
      </c>
    </row>
    <row r="89" spans="1:12" s="155" customFormat="1" x14ac:dyDescent="0.25">
      <c r="A89" s="42" t="s">
        <v>67</v>
      </c>
      <c r="B89" s="42">
        <v>96130</v>
      </c>
      <c r="C89" s="16" t="s">
        <v>190</v>
      </c>
      <c r="D89" s="113" t="s">
        <v>169</v>
      </c>
      <c r="E89" s="11" t="s">
        <v>56</v>
      </c>
      <c r="F89" s="32">
        <v>345.154</v>
      </c>
      <c r="G89" s="24">
        <v>7.16</v>
      </c>
      <c r="H89" s="171">
        <f t="shared" si="83"/>
        <v>2471.3026399999999</v>
      </c>
      <c r="I89" s="95">
        <v>8.6300000000000008</v>
      </c>
      <c r="J89" s="171">
        <f t="shared" si="84"/>
        <v>2978.67902</v>
      </c>
      <c r="K89" s="172">
        <f t="shared" si="85"/>
        <v>15.790000000000001</v>
      </c>
      <c r="L89" s="21">
        <f>(1+($F$212/100))*(J89+H89)</f>
        <v>6866.9768915999994</v>
      </c>
    </row>
    <row r="90" spans="1:12" s="9" customFormat="1" x14ac:dyDescent="0.25">
      <c r="A90" s="82"/>
      <c r="B90" s="146"/>
      <c r="C90" s="145" t="s">
        <v>184</v>
      </c>
      <c r="D90" s="81" t="s">
        <v>172</v>
      </c>
      <c r="E90" s="83"/>
      <c r="F90" s="83"/>
      <c r="G90" s="83"/>
      <c r="H90" s="85"/>
      <c r="I90" s="83"/>
      <c r="J90" s="85"/>
      <c r="K90" s="85"/>
      <c r="L90" s="21"/>
    </row>
    <row r="91" spans="1:12" ht="30.75" customHeight="1" x14ac:dyDescent="0.25">
      <c r="A91" s="42" t="s">
        <v>67</v>
      </c>
      <c r="B91" s="42" t="s">
        <v>166</v>
      </c>
      <c r="C91" s="16" t="s">
        <v>281</v>
      </c>
      <c r="D91" s="113" t="s">
        <v>165</v>
      </c>
      <c r="E91" s="11" t="s">
        <v>56</v>
      </c>
      <c r="F91" s="32">
        <v>1213.9000000000005</v>
      </c>
      <c r="G91" s="24">
        <v>1.42</v>
      </c>
      <c r="H91" s="25">
        <f t="shared" si="83"/>
        <v>1723.7380000000007</v>
      </c>
      <c r="I91" s="95">
        <v>1.55</v>
      </c>
      <c r="J91" s="25">
        <f t="shared" ref="J91" si="86">F91*I91</f>
        <v>1881.545000000001</v>
      </c>
      <c r="K91" s="62">
        <f>G91+I91</f>
        <v>2.9699999999999998</v>
      </c>
      <c r="L91" s="21">
        <f>(1+($F$212/100))*(J91+H91)</f>
        <v>4542.6565800000026</v>
      </c>
    </row>
    <row r="92" spans="1:12" ht="53.25" customHeight="1" x14ac:dyDescent="0.25">
      <c r="A92" s="42" t="s">
        <v>67</v>
      </c>
      <c r="B92" s="42" t="s">
        <v>448</v>
      </c>
      <c r="C92" s="16" t="s">
        <v>191</v>
      </c>
      <c r="D92" s="115" t="s">
        <v>447</v>
      </c>
      <c r="E92" s="11" t="s">
        <v>56</v>
      </c>
      <c r="F92" s="32">
        <v>190.27</v>
      </c>
      <c r="G92" s="24">
        <v>6.89</v>
      </c>
      <c r="H92" s="25">
        <f t="shared" si="83"/>
        <v>1310.9603</v>
      </c>
      <c r="I92" s="95">
        <v>7.31</v>
      </c>
      <c r="J92" s="25">
        <f t="shared" si="84"/>
        <v>1390.8737000000001</v>
      </c>
      <c r="K92" s="62">
        <f>G92+I92</f>
        <v>14.2</v>
      </c>
      <c r="L92" s="21">
        <f>(1+($F$212/100))*(J92+H92)</f>
        <v>3404.3108399999996</v>
      </c>
    </row>
    <row r="93" spans="1:12" ht="49.5" customHeight="1" x14ac:dyDescent="0.25">
      <c r="A93" s="42" t="s">
        <v>67</v>
      </c>
      <c r="B93" s="42" t="s">
        <v>168</v>
      </c>
      <c r="C93" s="16" t="s">
        <v>192</v>
      </c>
      <c r="D93" s="113" t="s">
        <v>167</v>
      </c>
      <c r="E93" s="1" t="s">
        <v>56</v>
      </c>
      <c r="F93" s="6">
        <v>1023.6300000000006</v>
      </c>
      <c r="G93" s="17">
        <v>12.09</v>
      </c>
      <c r="H93" s="25">
        <f t="shared" si="83"/>
        <v>12375.686700000007</v>
      </c>
      <c r="I93" s="94">
        <v>12.14</v>
      </c>
      <c r="J93" s="25">
        <f t="shared" si="84"/>
        <v>12426.868200000008</v>
      </c>
      <c r="K93" s="62">
        <f t="shared" ref="K93" si="87">G93+I93</f>
        <v>24.23</v>
      </c>
      <c r="L93" s="21">
        <f>(1+($F$212/100))*(J93+H93)</f>
        <v>31251.219174000023</v>
      </c>
    </row>
    <row r="94" spans="1:12" x14ac:dyDescent="0.25">
      <c r="A94" s="42" t="s">
        <v>67</v>
      </c>
      <c r="B94" s="42">
        <v>96130</v>
      </c>
      <c r="C94" s="16" t="s">
        <v>282</v>
      </c>
      <c r="D94" s="113" t="s">
        <v>169</v>
      </c>
      <c r="E94" s="1" t="s">
        <v>56</v>
      </c>
      <c r="F94" s="6">
        <v>1023.6300000000006</v>
      </c>
      <c r="G94" s="17">
        <v>7.16</v>
      </c>
      <c r="H94" s="25">
        <f t="shared" si="83"/>
        <v>7329.1908000000039</v>
      </c>
      <c r="I94" s="94">
        <v>8.6300000000000008</v>
      </c>
      <c r="J94" s="25">
        <f t="shared" si="84"/>
        <v>8833.9269000000058</v>
      </c>
      <c r="K94" s="62">
        <f>G94+I94</f>
        <v>15.790000000000001</v>
      </c>
      <c r="L94" s="21">
        <f>(1+($F$212/100))*(J94+H94)</f>
        <v>20365.528302000013</v>
      </c>
    </row>
    <row r="95" spans="1:12" s="9" customFormat="1" x14ac:dyDescent="0.25">
      <c r="A95" s="82"/>
      <c r="B95" s="146"/>
      <c r="C95" s="145" t="s">
        <v>283</v>
      </c>
      <c r="D95" s="81" t="s">
        <v>173</v>
      </c>
      <c r="E95" s="83"/>
      <c r="F95" s="83"/>
      <c r="G95" s="83"/>
      <c r="H95" s="85"/>
      <c r="I95" s="83"/>
      <c r="J95" s="85"/>
      <c r="K95" s="167"/>
      <c r="L95" s="21"/>
    </row>
    <row r="96" spans="1:12" x14ac:dyDescent="0.25">
      <c r="A96" s="42" t="s">
        <v>67</v>
      </c>
      <c r="B96" s="42">
        <v>88489</v>
      </c>
      <c r="C96" s="16" t="s">
        <v>284</v>
      </c>
      <c r="D96" s="113" t="s">
        <v>170</v>
      </c>
      <c r="E96" s="1" t="s">
        <v>56</v>
      </c>
      <c r="F96" s="6">
        <v>345.154</v>
      </c>
      <c r="G96" s="17">
        <v>7.22</v>
      </c>
      <c r="H96" s="25">
        <f t="shared" si="83"/>
        <v>2492.01188</v>
      </c>
      <c r="I96" s="94">
        <v>4.0199999999999996</v>
      </c>
      <c r="J96" s="25">
        <f t="shared" si="84"/>
        <v>1387.5190799999998</v>
      </c>
      <c r="K96" s="62">
        <f t="shared" ref="K96:K100" si="88">G96+I96</f>
        <v>11.239999999999998</v>
      </c>
      <c r="L96" s="21">
        <f>(1+($F$212/100))*(J96+H96)</f>
        <v>4888.2090096000002</v>
      </c>
    </row>
    <row r="97" spans="1:12" x14ac:dyDescent="0.25">
      <c r="A97" s="42"/>
      <c r="B97" s="42"/>
      <c r="C97" s="16"/>
      <c r="D97" s="45"/>
      <c r="E97" s="1"/>
      <c r="F97" s="6"/>
      <c r="G97" s="17"/>
      <c r="H97" s="25"/>
      <c r="I97" s="94"/>
      <c r="J97" s="25"/>
      <c r="K97" s="62"/>
      <c r="L97" s="21">
        <f>(1+($F$212/100))*(J97+H97)</f>
        <v>0</v>
      </c>
    </row>
    <row r="98" spans="1:12" s="9" customFormat="1" ht="17.25" customHeight="1" x14ac:dyDescent="0.25">
      <c r="A98" s="82"/>
      <c r="B98" s="146"/>
      <c r="C98" s="145" t="s">
        <v>285</v>
      </c>
      <c r="D98" s="81" t="s">
        <v>174</v>
      </c>
      <c r="E98" s="83"/>
      <c r="F98" s="83"/>
      <c r="G98" s="83"/>
      <c r="H98" s="180"/>
      <c r="I98" s="83"/>
      <c r="J98" s="85"/>
      <c r="K98" s="167"/>
      <c r="L98" s="21"/>
    </row>
    <row r="99" spans="1:12" x14ac:dyDescent="0.25">
      <c r="A99" s="42" t="s">
        <v>67</v>
      </c>
      <c r="B99" s="42">
        <v>88489</v>
      </c>
      <c r="C99" s="16" t="s">
        <v>286</v>
      </c>
      <c r="D99" s="113" t="s">
        <v>170</v>
      </c>
      <c r="E99" s="1" t="s">
        <v>56</v>
      </c>
      <c r="F99" s="6">
        <v>1213.9000000000005</v>
      </c>
      <c r="G99" s="17">
        <v>7.22</v>
      </c>
      <c r="H99" s="25">
        <f t="shared" si="83"/>
        <v>8764.3580000000038</v>
      </c>
      <c r="I99" s="94">
        <v>4.0199999999999996</v>
      </c>
      <c r="J99" s="25">
        <f t="shared" si="84"/>
        <v>4879.8780000000015</v>
      </c>
      <c r="K99" s="62">
        <f t="shared" si="88"/>
        <v>11.239999999999998</v>
      </c>
      <c r="L99" s="21">
        <f>(1+($F$212/100))*(J99+H99)</f>
        <v>17191.737360000006</v>
      </c>
    </row>
    <row r="100" spans="1:12" ht="42" customHeight="1" x14ac:dyDescent="0.25">
      <c r="A100" s="42" t="s">
        <v>67</v>
      </c>
      <c r="B100" s="42">
        <v>93393</v>
      </c>
      <c r="C100" s="16" t="s">
        <v>287</v>
      </c>
      <c r="D100" s="113" t="s">
        <v>451</v>
      </c>
      <c r="E100" s="1" t="s">
        <v>56</v>
      </c>
      <c r="F100" s="6">
        <v>190.27</v>
      </c>
      <c r="G100" s="17">
        <v>22.63</v>
      </c>
      <c r="H100" s="25">
        <f t="shared" ref="H100" si="89">G100*F100</f>
        <v>4305.8100999999997</v>
      </c>
      <c r="I100" s="94">
        <v>11.86</v>
      </c>
      <c r="J100" s="25">
        <f t="shared" ref="J100" si="90">F100*I100</f>
        <v>2256.6021999999998</v>
      </c>
      <c r="K100" s="62">
        <f t="shared" si="88"/>
        <v>34.489999999999995</v>
      </c>
      <c r="L100" s="21">
        <f>(1+($F$212/100))*(J100+H100)</f>
        <v>8268.6394980000005</v>
      </c>
    </row>
    <row r="101" spans="1:12" s="53" customFormat="1" ht="17.25" customHeight="1" thickBot="1" x14ac:dyDescent="0.3">
      <c r="A101" s="61"/>
      <c r="B101" s="212"/>
      <c r="C101" s="208"/>
      <c r="D101" s="175"/>
      <c r="E101" s="2"/>
      <c r="F101" s="10"/>
      <c r="G101" s="22"/>
      <c r="H101" s="181"/>
      <c r="I101" s="209"/>
      <c r="J101" s="181"/>
      <c r="K101" s="63"/>
      <c r="L101" s="63"/>
    </row>
    <row r="102" spans="1:12" s="53" customFormat="1" x14ac:dyDescent="0.25">
      <c r="A102" s="216"/>
      <c r="B102" s="217"/>
      <c r="C102" s="218" t="s">
        <v>33</v>
      </c>
      <c r="D102" s="199" t="s">
        <v>204</v>
      </c>
      <c r="E102" s="200"/>
      <c r="F102" s="200"/>
      <c r="G102" s="200"/>
      <c r="H102" s="201"/>
      <c r="I102" s="200"/>
      <c r="J102" s="201"/>
      <c r="K102" s="201"/>
      <c r="L102" s="176">
        <f>SUM(L103:L112)</f>
        <v>147267.41059799999</v>
      </c>
    </row>
    <row r="103" spans="1:12" s="53" customFormat="1" ht="33.75" customHeight="1" x14ac:dyDescent="0.25">
      <c r="A103" s="40" t="s">
        <v>67</v>
      </c>
      <c r="B103" s="42">
        <v>92580</v>
      </c>
      <c r="C103" s="16" t="s">
        <v>34</v>
      </c>
      <c r="D103" s="113" t="s">
        <v>211</v>
      </c>
      <c r="E103" s="11" t="s">
        <v>56</v>
      </c>
      <c r="F103" s="32">
        <v>554.45000000000005</v>
      </c>
      <c r="G103" s="24">
        <v>30.38</v>
      </c>
      <c r="H103" s="25">
        <f t="shared" ref="H103" si="91">G103*F103</f>
        <v>16844.191000000003</v>
      </c>
      <c r="I103" s="95">
        <v>4.8600000000000003</v>
      </c>
      <c r="J103" s="25">
        <f t="shared" ref="J103" si="92">F103*I103</f>
        <v>2694.6270000000004</v>
      </c>
      <c r="K103" s="62">
        <f t="shared" ref="K103" si="93">G103+I103</f>
        <v>35.24</v>
      </c>
      <c r="L103" s="21">
        <f t="shared" ref="L103:L110" si="94">(1+($F$212/100))*(J103+H103)</f>
        <v>24618.910680000005</v>
      </c>
    </row>
    <row r="104" spans="1:12" s="89" customFormat="1" ht="40.5" customHeight="1" x14ac:dyDescent="0.25">
      <c r="A104" s="40" t="s">
        <v>67</v>
      </c>
      <c r="B104" s="42">
        <v>92614</v>
      </c>
      <c r="C104" s="16" t="s">
        <v>35</v>
      </c>
      <c r="D104" s="113" t="s">
        <v>452</v>
      </c>
      <c r="E104" s="11" t="s">
        <v>80</v>
      </c>
      <c r="F104" s="32">
        <v>8</v>
      </c>
      <c r="G104" s="24">
        <v>1920</v>
      </c>
      <c r="H104" s="87">
        <f t="shared" ref="H104" si="95">G104*F104</f>
        <v>15360</v>
      </c>
      <c r="I104" s="95">
        <v>338</v>
      </c>
      <c r="J104" s="25">
        <f t="shared" ref="J104" si="96">F104*I104</f>
        <v>2704</v>
      </c>
      <c r="K104" s="62">
        <f t="shared" ref="K104" si="97">G104+I104</f>
        <v>2258</v>
      </c>
      <c r="L104" s="21">
        <f t="shared" si="94"/>
        <v>22760.639999999999</v>
      </c>
    </row>
    <row r="105" spans="1:12" s="53" customFormat="1" ht="46.5" customHeight="1" x14ac:dyDescent="0.25">
      <c r="A105" s="40" t="s">
        <v>67</v>
      </c>
      <c r="B105" s="42">
        <v>94207</v>
      </c>
      <c r="C105" s="16" t="s">
        <v>288</v>
      </c>
      <c r="D105" s="113" t="s">
        <v>212</v>
      </c>
      <c r="E105" s="11" t="s">
        <v>56</v>
      </c>
      <c r="F105" s="32">
        <v>554.45000000000005</v>
      </c>
      <c r="G105" s="86">
        <v>27.89</v>
      </c>
      <c r="H105" s="87">
        <f t="shared" ref="H105:H106" si="98">G105*F105</f>
        <v>15463.610500000001</v>
      </c>
      <c r="I105" s="95">
        <v>4.09</v>
      </c>
      <c r="J105" s="25">
        <f t="shared" ref="J105:J106" si="99">F105*I105</f>
        <v>2267.7004999999999</v>
      </c>
      <c r="K105" s="62">
        <f t="shared" ref="K105:K106" si="100">G105+I105</f>
        <v>31.98</v>
      </c>
      <c r="L105" s="21">
        <f t="shared" si="94"/>
        <v>22341.451860000001</v>
      </c>
    </row>
    <row r="106" spans="1:12" s="53" customFormat="1" ht="30.75" customHeight="1" x14ac:dyDescent="0.25">
      <c r="A106" s="40" t="s">
        <v>67</v>
      </c>
      <c r="B106" s="42" t="s">
        <v>217</v>
      </c>
      <c r="C106" s="16" t="s">
        <v>289</v>
      </c>
      <c r="D106" s="113" t="s">
        <v>218</v>
      </c>
      <c r="E106" s="11" t="s">
        <v>36</v>
      </c>
      <c r="F106" s="32">
        <v>29.6</v>
      </c>
      <c r="G106" s="86">
        <v>38.96</v>
      </c>
      <c r="H106" s="87">
        <f t="shared" si="98"/>
        <v>1153.2160000000001</v>
      </c>
      <c r="I106" s="95">
        <v>3.09</v>
      </c>
      <c r="J106" s="25">
        <f t="shared" si="99"/>
        <v>91.463999999999999</v>
      </c>
      <c r="K106" s="62">
        <f t="shared" si="100"/>
        <v>42.05</v>
      </c>
      <c r="L106" s="21">
        <f t="shared" si="94"/>
        <v>1568.2968000000001</v>
      </c>
    </row>
    <row r="107" spans="1:12" s="53" customFormat="1" ht="30.75" customHeight="1" x14ac:dyDescent="0.25">
      <c r="A107" s="40" t="s">
        <v>67</v>
      </c>
      <c r="B107" s="42">
        <v>94226</v>
      </c>
      <c r="C107" s="16" t="s">
        <v>290</v>
      </c>
      <c r="D107" s="113" t="s">
        <v>213</v>
      </c>
      <c r="E107" s="11" t="s">
        <v>56</v>
      </c>
      <c r="F107" s="32">
        <v>554.45000000000005</v>
      </c>
      <c r="G107" s="86">
        <v>13.05</v>
      </c>
      <c r="H107" s="111">
        <f t="shared" ref="H107" si="101">G107*F107</f>
        <v>7235.5725000000011</v>
      </c>
      <c r="I107" s="95">
        <v>5.55</v>
      </c>
      <c r="J107" s="25">
        <f t="shared" ref="J107" si="102">F107*I107</f>
        <v>3077.1975000000002</v>
      </c>
      <c r="K107" s="62">
        <f t="shared" ref="K107" si="103">G107+I107</f>
        <v>18.600000000000001</v>
      </c>
      <c r="L107" s="21">
        <f t="shared" si="94"/>
        <v>12994.090200000001</v>
      </c>
    </row>
    <row r="108" spans="1:12" s="53" customFormat="1" ht="30.75" customHeight="1" x14ac:dyDescent="0.25">
      <c r="A108" s="40" t="s">
        <v>67</v>
      </c>
      <c r="B108" s="42" t="s">
        <v>214</v>
      </c>
      <c r="C108" s="16" t="s">
        <v>291</v>
      </c>
      <c r="D108" s="113" t="s">
        <v>215</v>
      </c>
      <c r="E108" s="11" t="s">
        <v>36</v>
      </c>
      <c r="F108" s="32">
        <v>69.7</v>
      </c>
      <c r="G108" s="86">
        <v>35.369999999999997</v>
      </c>
      <c r="H108" s="25">
        <f t="shared" ref="H108:H109" si="104">G108*F108</f>
        <v>2465.2889999999998</v>
      </c>
      <c r="I108" s="95">
        <v>7.37</v>
      </c>
      <c r="J108" s="25">
        <f t="shared" ref="J108:J109" si="105">F108*I108</f>
        <v>513.68900000000008</v>
      </c>
      <c r="K108" s="62">
        <f t="shared" ref="K108:K109" si="106">G108+I108</f>
        <v>42.739999999999995</v>
      </c>
      <c r="L108" s="21">
        <f t="shared" si="94"/>
        <v>3753.5122799999999</v>
      </c>
    </row>
    <row r="109" spans="1:12" s="53" customFormat="1" ht="30.75" customHeight="1" x14ac:dyDescent="0.25">
      <c r="A109" s="40" t="s">
        <v>67</v>
      </c>
      <c r="B109" s="42">
        <v>94231</v>
      </c>
      <c r="C109" s="16" t="s">
        <v>292</v>
      </c>
      <c r="D109" s="113" t="s">
        <v>216</v>
      </c>
      <c r="E109" s="11" t="s">
        <v>36</v>
      </c>
      <c r="F109" s="32">
        <v>32.549999999999997</v>
      </c>
      <c r="G109" s="86">
        <v>26.95</v>
      </c>
      <c r="H109" s="87">
        <f t="shared" si="104"/>
        <v>877.22249999999985</v>
      </c>
      <c r="I109" s="95">
        <v>5.07</v>
      </c>
      <c r="J109" s="25">
        <f t="shared" si="105"/>
        <v>165.02850000000001</v>
      </c>
      <c r="K109" s="62">
        <f t="shared" si="106"/>
        <v>32.019999999999996</v>
      </c>
      <c r="L109" s="21">
        <f t="shared" si="94"/>
        <v>1313.2362599999997</v>
      </c>
    </row>
    <row r="110" spans="1:12" s="89" customFormat="1" ht="45.75" customHeight="1" x14ac:dyDescent="0.25">
      <c r="A110" s="40" t="s">
        <v>67</v>
      </c>
      <c r="B110" s="42">
        <v>91790</v>
      </c>
      <c r="C110" s="16" t="s">
        <v>293</v>
      </c>
      <c r="D110" s="113" t="s">
        <v>260</v>
      </c>
      <c r="E110" s="11" t="s">
        <v>36</v>
      </c>
      <c r="F110" s="32">
        <v>28.3</v>
      </c>
      <c r="G110" s="86">
        <v>31.24</v>
      </c>
      <c r="H110" s="87">
        <f t="shared" ref="H110" si="107">G110*F110</f>
        <v>884.09199999999998</v>
      </c>
      <c r="I110" s="95">
        <v>10.63</v>
      </c>
      <c r="J110" s="25">
        <f t="shared" ref="J110" si="108">F110*I110</f>
        <v>300.82900000000001</v>
      </c>
      <c r="K110" s="62">
        <f t="shared" ref="K110" si="109">G110+I110</f>
        <v>41.87</v>
      </c>
      <c r="L110" s="21">
        <f t="shared" si="94"/>
        <v>1493.00046</v>
      </c>
    </row>
    <row r="111" spans="1:12" s="53" customFormat="1" x14ac:dyDescent="0.25">
      <c r="A111" s="276" t="s">
        <v>220</v>
      </c>
      <c r="B111" s="277"/>
      <c r="C111" s="16" t="s">
        <v>294</v>
      </c>
      <c r="D111" s="113" t="s">
        <v>219</v>
      </c>
      <c r="E111" s="11" t="s">
        <v>56</v>
      </c>
      <c r="F111" s="32">
        <v>52.33</v>
      </c>
      <c r="G111" s="281">
        <v>556.50678387158416</v>
      </c>
      <c r="H111" s="282"/>
      <c r="I111" s="282"/>
      <c r="J111" s="283"/>
      <c r="K111" s="62">
        <f>556.51</f>
        <v>556.51</v>
      </c>
      <c r="L111" s="21">
        <f>(1+($F$212/100))*(F111*K111)</f>
        <v>36693.932057999999</v>
      </c>
    </row>
    <row r="112" spans="1:12" s="53" customFormat="1" x14ac:dyDescent="0.25">
      <c r="A112" s="276" t="s">
        <v>220</v>
      </c>
      <c r="B112" s="277"/>
      <c r="C112" s="16" t="s">
        <v>295</v>
      </c>
      <c r="D112" s="113" t="s">
        <v>221</v>
      </c>
      <c r="E112" s="11" t="s">
        <v>56</v>
      </c>
      <c r="F112" s="32">
        <v>44.74</v>
      </c>
      <c r="G112" s="281">
        <v>350</v>
      </c>
      <c r="H112" s="282"/>
      <c r="I112" s="282"/>
      <c r="J112" s="283"/>
      <c r="K112" s="62">
        <f>G112</f>
        <v>350</v>
      </c>
      <c r="L112" s="21">
        <f>(1+($F$212/100))*(F112*K112)</f>
        <v>19730.34</v>
      </c>
    </row>
    <row r="113" spans="1:13" s="89" customFormat="1" ht="15.75" thickBot="1" x14ac:dyDescent="0.3">
      <c r="A113" s="219"/>
      <c r="B113" s="107"/>
      <c r="C113" s="130"/>
      <c r="D113" s="175"/>
      <c r="E113" s="220"/>
      <c r="F113" s="221"/>
      <c r="G113" s="222"/>
      <c r="H113" s="108"/>
      <c r="I113" s="108"/>
      <c r="J113" s="108"/>
      <c r="K113" s="191"/>
      <c r="L113" s="191"/>
    </row>
    <row r="114" spans="1:13" s="53" customFormat="1" x14ac:dyDescent="0.25">
      <c r="A114" s="196"/>
      <c r="B114" s="197"/>
      <c r="C114" s="198" t="s">
        <v>203</v>
      </c>
      <c r="D114" s="199" t="s">
        <v>198</v>
      </c>
      <c r="E114" s="200"/>
      <c r="F114" s="200"/>
      <c r="G114" s="200"/>
      <c r="H114" s="201"/>
      <c r="I114" s="200"/>
      <c r="J114" s="201"/>
      <c r="K114" s="201"/>
      <c r="L114" s="176">
        <f>SUM(L115:L116)</f>
        <v>30197.170332000002</v>
      </c>
    </row>
    <row r="115" spans="1:13" s="53" customFormat="1" ht="30" customHeight="1" x14ac:dyDescent="0.25">
      <c r="A115" s="147" t="s">
        <v>67</v>
      </c>
      <c r="B115" s="42" t="s">
        <v>200</v>
      </c>
      <c r="C115" s="16" t="s">
        <v>209</v>
      </c>
      <c r="D115" s="113" t="s">
        <v>199</v>
      </c>
      <c r="E115" s="11" t="s">
        <v>56</v>
      </c>
      <c r="F115" s="32">
        <v>546.07000000000005</v>
      </c>
      <c r="G115" s="86">
        <v>28.43</v>
      </c>
      <c r="H115" s="87">
        <f t="shared" ref="H115:H116" si="110">G115*F115</f>
        <v>15524.770100000002</v>
      </c>
      <c r="I115" s="95">
        <v>8.83</v>
      </c>
      <c r="J115" s="25">
        <f t="shared" ref="J115:J116" si="111">F115*I115</f>
        <v>4821.7981000000009</v>
      </c>
      <c r="K115" s="62">
        <f t="shared" ref="K115:K116" si="112">G115+I115</f>
        <v>37.26</v>
      </c>
      <c r="L115" s="21">
        <f>(1+($F$212/100))*(J115+H115)</f>
        <v>25636.675932000002</v>
      </c>
    </row>
    <row r="116" spans="1:13" s="53" customFormat="1" x14ac:dyDescent="0.25">
      <c r="A116" s="40" t="s">
        <v>67</v>
      </c>
      <c r="B116" s="42" t="s">
        <v>201</v>
      </c>
      <c r="C116" s="16" t="s">
        <v>210</v>
      </c>
      <c r="D116" s="113" t="s">
        <v>202</v>
      </c>
      <c r="E116" s="11" t="s">
        <v>36</v>
      </c>
      <c r="F116" s="32">
        <v>548.4000000000002</v>
      </c>
      <c r="G116" s="24">
        <v>4.3099999999999996</v>
      </c>
      <c r="H116" s="25">
        <f t="shared" si="110"/>
        <v>2363.6040000000007</v>
      </c>
      <c r="I116" s="95">
        <v>2.29</v>
      </c>
      <c r="J116" s="25">
        <f t="shared" si="111"/>
        <v>1255.8360000000005</v>
      </c>
      <c r="K116" s="62">
        <f t="shared" si="112"/>
        <v>6.6</v>
      </c>
      <c r="L116" s="21">
        <f>(1+($F$212/100))*(J116+H116)</f>
        <v>4560.4944000000014</v>
      </c>
    </row>
    <row r="117" spans="1:13" s="53" customFormat="1" ht="15.75" thickBot="1" x14ac:dyDescent="0.3">
      <c r="A117" s="107"/>
      <c r="B117" s="55"/>
      <c r="C117" s="130"/>
      <c r="D117" s="223"/>
      <c r="E117" s="224"/>
      <c r="F117" s="225"/>
      <c r="G117" s="226"/>
      <c r="H117" s="227"/>
      <c r="I117" s="228"/>
      <c r="J117" s="227"/>
      <c r="K117" s="191"/>
      <c r="L117" s="23"/>
    </row>
    <row r="118" spans="1:13" s="89" customFormat="1" x14ac:dyDescent="0.25">
      <c r="A118" s="187"/>
      <c r="B118" s="187"/>
      <c r="C118" s="229" t="s">
        <v>37</v>
      </c>
      <c r="D118" s="230" t="s">
        <v>264</v>
      </c>
      <c r="E118" s="203"/>
      <c r="F118" s="204"/>
      <c r="G118" s="205"/>
      <c r="H118" s="177"/>
      <c r="I118" s="207"/>
      <c r="J118" s="177"/>
      <c r="K118" s="177"/>
      <c r="L118" s="176">
        <f>SUM(L119:L145)</f>
        <v>50217.070679999997</v>
      </c>
    </row>
    <row r="119" spans="1:13" s="124" customFormat="1" ht="30" x14ac:dyDescent="0.25">
      <c r="A119" s="40" t="s">
        <v>67</v>
      </c>
      <c r="B119" s="42">
        <v>93143</v>
      </c>
      <c r="C119" s="16" t="s">
        <v>363</v>
      </c>
      <c r="D119" s="113" t="s">
        <v>388</v>
      </c>
      <c r="E119" s="43" t="s">
        <v>80</v>
      </c>
      <c r="F119" s="178">
        <v>99</v>
      </c>
      <c r="G119" s="86">
        <v>51.08</v>
      </c>
      <c r="H119" s="170">
        <f t="shared" ref="H119:H145" si="113">G119*F119</f>
        <v>5056.92</v>
      </c>
      <c r="I119" s="95">
        <v>93.4</v>
      </c>
      <c r="J119" s="183">
        <f t="shared" ref="J119:J129" si="114">F119*I119</f>
        <v>9246.6</v>
      </c>
      <c r="K119" s="184">
        <f t="shared" ref="K119:K129" si="115">G119+I119</f>
        <v>144.48000000000002</v>
      </c>
      <c r="L119" s="21">
        <f t="shared" ref="L119:L145" si="116">(1+($F$212/100))*(J119+H119)</f>
        <v>18022.4352</v>
      </c>
    </row>
    <row r="120" spans="1:13" s="12" customFormat="1" ht="30.75" customHeight="1" x14ac:dyDescent="0.25">
      <c r="A120" s="42" t="s">
        <v>67</v>
      </c>
      <c r="B120" s="42">
        <v>93128</v>
      </c>
      <c r="C120" s="16" t="s">
        <v>364</v>
      </c>
      <c r="D120" s="115" t="s">
        <v>389</v>
      </c>
      <c r="E120" s="43" t="s">
        <v>80</v>
      </c>
      <c r="F120" s="32">
        <v>30</v>
      </c>
      <c r="G120" s="24">
        <v>36.590000000000003</v>
      </c>
      <c r="H120" s="171">
        <f t="shared" si="113"/>
        <v>1097.7</v>
      </c>
      <c r="I120" s="95">
        <v>83.13</v>
      </c>
      <c r="J120" s="171">
        <f t="shared" si="114"/>
        <v>2493.8999999999996</v>
      </c>
      <c r="K120" s="172">
        <f t="shared" si="115"/>
        <v>119.72</v>
      </c>
      <c r="L120" s="21">
        <f t="shared" si="116"/>
        <v>4525.4159999999993</v>
      </c>
    </row>
    <row r="121" spans="1:13" s="12" customFormat="1" ht="30" x14ac:dyDescent="0.25">
      <c r="A121" s="42" t="s">
        <v>67</v>
      </c>
      <c r="B121" s="42">
        <v>97586</v>
      </c>
      <c r="C121" s="16" t="s">
        <v>365</v>
      </c>
      <c r="D121" s="115" t="s">
        <v>390</v>
      </c>
      <c r="E121" s="43" t="s">
        <v>80</v>
      </c>
      <c r="F121" s="32">
        <v>43</v>
      </c>
      <c r="G121" s="24">
        <v>66.87</v>
      </c>
      <c r="H121" s="171">
        <f t="shared" si="113"/>
        <v>2875.4100000000003</v>
      </c>
      <c r="I121" s="95">
        <v>14.13</v>
      </c>
      <c r="J121" s="171">
        <f t="shared" si="114"/>
        <v>607.59</v>
      </c>
      <c r="K121" s="172">
        <f t="shared" si="115"/>
        <v>81</v>
      </c>
      <c r="L121" s="21">
        <f t="shared" si="116"/>
        <v>4388.5800000000008</v>
      </c>
      <c r="M121" s="13"/>
    </row>
    <row r="122" spans="1:13" s="124" customFormat="1" ht="30" x14ac:dyDescent="0.25">
      <c r="A122" s="40" t="s">
        <v>67</v>
      </c>
      <c r="B122" s="42">
        <v>97587</v>
      </c>
      <c r="C122" s="16" t="s">
        <v>366</v>
      </c>
      <c r="D122" s="113" t="s">
        <v>391</v>
      </c>
      <c r="E122" s="43" t="s">
        <v>80</v>
      </c>
      <c r="F122" s="6">
        <v>14</v>
      </c>
      <c r="G122" s="17">
        <v>126.99</v>
      </c>
      <c r="H122" s="173">
        <f t="shared" si="113"/>
        <v>1777.86</v>
      </c>
      <c r="I122" s="92">
        <v>126.99</v>
      </c>
      <c r="J122" s="173">
        <f t="shared" si="114"/>
        <v>1777.86</v>
      </c>
      <c r="K122" s="172">
        <f t="shared" si="115"/>
        <v>253.98</v>
      </c>
      <c r="L122" s="21">
        <f t="shared" si="116"/>
        <v>4480.2071999999998</v>
      </c>
    </row>
    <row r="123" spans="1:13" s="124" customFormat="1" ht="30" x14ac:dyDescent="0.25">
      <c r="A123" s="40" t="s">
        <v>152</v>
      </c>
      <c r="B123" s="42">
        <v>12039</v>
      </c>
      <c r="C123" s="16" t="s">
        <v>367</v>
      </c>
      <c r="D123" s="113" t="s">
        <v>396</v>
      </c>
      <c r="E123" s="43" t="s">
        <v>80</v>
      </c>
      <c r="F123" s="6">
        <v>1</v>
      </c>
      <c r="G123" s="17">
        <v>343.57</v>
      </c>
      <c r="H123" s="173">
        <f t="shared" si="113"/>
        <v>343.57</v>
      </c>
      <c r="I123" s="92">
        <v>0</v>
      </c>
      <c r="J123" s="173">
        <f t="shared" si="114"/>
        <v>0</v>
      </c>
      <c r="K123" s="172">
        <f t="shared" si="115"/>
        <v>343.57</v>
      </c>
      <c r="L123" s="21">
        <f t="shared" si="116"/>
        <v>432.89819999999997</v>
      </c>
    </row>
    <row r="124" spans="1:13" s="124" customFormat="1" x14ac:dyDescent="0.25">
      <c r="A124" s="40" t="s">
        <v>67</v>
      </c>
      <c r="B124" s="42">
        <v>90457</v>
      </c>
      <c r="C124" s="16" t="s">
        <v>368</v>
      </c>
      <c r="D124" s="113" t="s">
        <v>397</v>
      </c>
      <c r="E124" s="43" t="s">
        <v>80</v>
      </c>
      <c r="F124" s="6">
        <v>1</v>
      </c>
      <c r="G124" s="17">
        <v>0.83</v>
      </c>
      <c r="H124" s="173">
        <f t="shared" si="113"/>
        <v>0.83</v>
      </c>
      <c r="I124" s="92">
        <v>6.62</v>
      </c>
      <c r="J124" s="173">
        <f t="shared" si="114"/>
        <v>6.62</v>
      </c>
      <c r="K124" s="172">
        <f t="shared" si="115"/>
        <v>7.45</v>
      </c>
      <c r="L124" s="21">
        <f t="shared" si="116"/>
        <v>9.3870000000000005</v>
      </c>
    </row>
    <row r="125" spans="1:13" s="124" customFormat="1" ht="16.5" customHeight="1" x14ac:dyDescent="0.25">
      <c r="A125" s="60" t="s">
        <v>67</v>
      </c>
      <c r="B125" s="61">
        <v>93653</v>
      </c>
      <c r="C125" s="16" t="s">
        <v>369</v>
      </c>
      <c r="D125" s="113" t="s">
        <v>398</v>
      </c>
      <c r="E125" s="43" t="s">
        <v>80</v>
      </c>
      <c r="F125" s="10">
        <v>8</v>
      </c>
      <c r="G125" s="22">
        <v>9.0399999999999991</v>
      </c>
      <c r="H125" s="174">
        <f t="shared" si="113"/>
        <v>72.319999999999993</v>
      </c>
      <c r="I125" s="76">
        <v>1.37</v>
      </c>
      <c r="J125" s="174">
        <f t="shared" si="114"/>
        <v>10.96</v>
      </c>
      <c r="K125" s="172">
        <f t="shared" si="115"/>
        <v>10.41</v>
      </c>
      <c r="L125" s="21">
        <f t="shared" si="116"/>
        <v>104.9328</v>
      </c>
    </row>
    <row r="126" spans="1:13" s="124" customFormat="1" ht="16.5" customHeight="1" x14ac:dyDescent="0.25">
      <c r="A126" s="60" t="s">
        <v>67</v>
      </c>
      <c r="B126" s="61">
        <v>93654</v>
      </c>
      <c r="C126" s="16" t="s">
        <v>370</v>
      </c>
      <c r="D126" s="113" t="s">
        <v>399</v>
      </c>
      <c r="E126" s="43" t="s">
        <v>80</v>
      </c>
      <c r="F126" s="10">
        <v>1</v>
      </c>
      <c r="G126" s="22">
        <v>9.1</v>
      </c>
      <c r="H126" s="174">
        <f t="shared" si="113"/>
        <v>9.1</v>
      </c>
      <c r="I126" s="76">
        <v>1.9</v>
      </c>
      <c r="J126" s="174">
        <f t="shared" si="114"/>
        <v>1.9</v>
      </c>
      <c r="K126" s="172">
        <f t="shared" si="115"/>
        <v>11</v>
      </c>
      <c r="L126" s="21">
        <f t="shared" si="116"/>
        <v>13.86</v>
      </c>
    </row>
    <row r="127" spans="1:13" s="124" customFormat="1" ht="16.5" customHeight="1" x14ac:dyDescent="0.25">
      <c r="A127" s="60" t="s">
        <v>67</v>
      </c>
      <c r="B127" s="61">
        <v>93656</v>
      </c>
      <c r="C127" s="16" t="s">
        <v>371</v>
      </c>
      <c r="D127" s="113" t="s">
        <v>400</v>
      </c>
      <c r="E127" s="43" t="s">
        <v>80</v>
      </c>
      <c r="F127" s="10">
        <v>10</v>
      </c>
      <c r="G127" s="22">
        <v>9.33</v>
      </c>
      <c r="H127" s="174">
        <f t="shared" si="113"/>
        <v>93.3</v>
      </c>
      <c r="I127" s="76">
        <v>2.62</v>
      </c>
      <c r="J127" s="174">
        <f t="shared" si="114"/>
        <v>26.200000000000003</v>
      </c>
      <c r="K127" s="172">
        <f t="shared" si="115"/>
        <v>11.95</v>
      </c>
      <c r="L127" s="21">
        <f t="shared" si="116"/>
        <v>150.57</v>
      </c>
    </row>
    <row r="128" spans="1:13" s="124" customFormat="1" ht="16.5" customHeight="1" x14ac:dyDescent="0.25">
      <c r="A128" s="60" t="s">
        <v>67</v>
      </c>
      <c r="B128" s="61" t="s">
        <v>362</v>
      </c>
      <c r="C128" s="16" t="s">
        <v>372</v>
      </c>
      <c r="D128" s="113" t="s">
        <v>401</v>
      </c>
      <c r="E128" s="43" t="s">
        <v>80</v>
      </c>
      <c r="F128" s="10">
        <v>1</v>
      </c>
      <c r="G128" s="22">
        <v>104.28</v>
      </c>
      <c r="H128" s="174">
        <f t="shared" si="113"/>
        <v>104.28</v>
      </c>
      <c r="I128" s="76">
        <v>15.8</v>
      </c>
      <c r="J128" s="174">
        <f t="shared" si="114"/>
        <v>15.8</v>
      </c>
      <c r="K128" s="172">
        <f t="shared" si="115"/>
        <v>120.08</v>
      </c>
      <c r="L128" s="21">
        <f t="shared" si="116"/>
        <v>151.30080000000001</v>
      </c>
    </row>
    <row r="129" spans="1:12" s="124" customFormat="1" ht="30" x14ac:dyDescent="0.25">
      <c r="A129" s="60" t="s">
        <v>67</v>
      </c>
      <c r="B129" s="42">
        <v>39467</v>
      </c>
      <c r="C129" s="16" t="s">
        <v>373</v>
      </c>
      <c r="D129" s="113" t="s">
        <v>402</v>
      </c>
      <c r="E129" s="43" t="s">
        <v>80</v>
      </c>
      <c r="F129" s="6">
        <v>4</v>
      </c>
      <c r="G129" s="17">
        <v>89.79</v>
      </c>
      <c r="H129" s="174">
        <f t="shared" si="113"/>
        <v>359.16</v>
      </c>
      <c r="I129" s="94">
        <v>15.8</v>
      </c>
      <c r="J129" s="174">
        <f t="shared" si="114"/>
        <v>63.2</v>
      </c>
      <c r="K129" s="172">
        <f t="shared" si="115"/>
        <v>105.59</v>
      </c>
      <c r="L129" s="21">
        <f t="shared" si="116"/>
        <v>532.17359999999996</v>
      </c>
    </row>
    <row r="130" spans="1:12" s="124" customFormat="1" x14ac:dyDescent="0.25">
      <c r="A130" s="40" t="s">
        <v>67</v>
      </c>
      <c r="B130" s="42">
        <v>90447</v>
      </c>
      <c r="C130" s="16" t="s">
        <v>374</v>
      </c>
      <c r="D130" s="113" t="s">
        <v>403</v>
      </c>
      <c r="E130" s="1" t="s">
        <v>36</v>
      </c>
      <c r="F130" s="6">
        <v>1.7</v>
      </c>
      <c r="G130" s="17">
        <v>0.54</v>
      </c>
      <c r="H130" s="173">
        <f t="shared" si="113"/>
        <v>0.91800000000000004</v>
      </c>
      <c r="I130" s="92">
        <v>5.69</v>
      </c>
      <c r="J130" s="173">
        <f>F130*I130</f>
        <v>9.673</v>
      </c>
      <c r="K130" s="172">
        <f>G130+I130</f>
        <v>6.23</v>
      </c>
      <c r="L130" s="21">
        <f t="shared" si="116"/>
        <v>13.344659999999999</v>
      </c>
    </row>
    <row r="131" spans="1:12" s="124" customFormat="1" ht="30" x14ac:dyDescent="0.25">
      <c r="A131" s="40" t="s">
        <v>67</v>
      </c>
      <c r="B131" s="61">
        <v>91925</v>
      </c>
      <c r="C131" s="16" t="s">
        <v>375</v>
      </c>
      <c r="D131" s="115" t="s">
        <v>404</v>
      </c>
      <c r="E131" s="2" t="s">
        <v>36</v>
      </c>
      <c r="F131" s="6">
        <v>400</v>
      </c>
      <c r="G131" s="17">
        <v>1.71</v>
      </c>
      <c r="H131" s="173">
        <f t="shared" si="113"/>
        <v>684</v>
      </c>
      <c r="I131" s="92">
        <v>0.94</v>
      </c>
      <c r="J131" s="173">
        <f>F131*I131</f>
        <v>376</v>
      </c>
      <c r="K131" s="172">
        <f>G131+I131</f>
        <v>2.65</v>
      </c>
      <c r="L131" s="21">
        <f t="shared" si="116"/>
        <v>1335.6</v>
      </c>
    </row>
    <row r="132" spans="1:12" s="124" customFormat="1" ht="30" x14ac:dyDescent="0.25">
      <c r="A132" s="40" t="s">
        <v>67</v>
      </c>
      <c r="B132" s="61" t="s">
        <v>406</v>
      </c>
      <c r="C132" s="16" t="s">
        <v>376</v>
      </c>
      <c r="D132" s="115" t="s">
        <v>405</v>
      </c>
      <c r="E132" s="2" t="s">
        <v>36</v>
      </c>
      <c r="F132" s="10">
        <v>200</v>
      </c>
      <c r="G132" s="17">
        <v>2.33</v>
      </c>
      <c r="H132" s="173">
        <f t="shared" si="113"/>
        <v>466</v>
      </c>
      <c r="I132" s="92">
        <v>1.18</v>
      </c>
      <c r="J132" s="173">
        <f>F132*I132</f>
        <v>236</v>
      </c>
      <c r="K132" s="172">
        <f>G132+I132</f>
        <v>3.51</v>
      </c>
      <c r="L132" s="21">
        <f t="shared" si="116"/>
        <v>884.52</v>
      </c>
    </row>
    <row r="133" spans="1:12" s="124" customFormat="1" ht="30" x14ac:dyDescent="0.25">
      <c r="A133" s="40" t="s">
        <v>67</v>
      </c>
      <c r="B133" s="61">
        <v>91929</v>
      </c>
      <c r="C133" s="16" t="s">
        <v>377</v>
      </c>
      <c r="D133" s="115" t="s">
        <v>407</v>
      </c>
      <c r="E133" s="2" t="s">
        <v>36</v>
      </c>
      <c r="F133" s="10">
        <v>797</v>
      </c>
      <c r="G133" s="17">
        <v>3.33</v>
      </c>
      <c r="H133" s="173">
        <f t="shared" si="113"/>
        <v>2654.01</v>
      </c>
      <c r="I133" s="92">
        <v>1.56</v>
      </c>
      <c r="J133" s="173">
        <f>F133*I133</f>
        <v>1243.32</v>
      </c>
      <c r="K133" s="172">
        <f>G133+I133</f>
        <v>4.8900000000000006</v>
      </c>
      <c r="L133" s="21">
        <f t="shared" si="116"/>
        <v>4910.6358</v>
      </c>
    </row>
    <row r="134" spans="1:12" s="124" customFormat="1" ht="30" x14ac:dyDescent="0.25">
      <c r="A134" s="40" t="s">
        <v>67</v>
      </c>
      <c r="B134" s="61">
        <v>91931</v>
      </c>
      <c r="C134" s="16" t="s">
        <v>378</v>
      </c>
      <c r="D134" s="115" t="s">
        <v>408</v>
      </c>
      <c r="E134" s="2" t="s">
        <v>36</v>
      </c>
      <c r="F134" s="10">
        <v>156.80000000000001</v>
      </c>
      <c r="G134" s="22">
        <v>4.3899999999999997</v>
      </c>
      <c r="H134" s="173">
        <f t="shared" si="113"/>
        <v>688.35199999999998</v>
      </c>
      <c r="I134" s="76">
        <v>2.08</v>
      </c>
      <c r="J134" s="173">
        <f>F134*I134</f>
        <v>326.14400000000006</v>
      </c>
      <c r="K134" s="172">
        <f>G134+I134</f>
        <v>6.47</v>
      </c>
      <c r="L134" s="21">
        <f t="shared" si="116"/>
        <v>1278.2649600000002</v>
      </c>
    </row>
    <row r="135" spans="1:12" s="124" customFormat="1" ht="30" x14ac:dyDescent="0.25">
      <c r="A135" s="40" t="s">
        <v>67</v>
      </c>
      <c r="B135" s="42">
        <v>91863</v>
      </c>
      <c r="C135" s="16" t="s">
        <v>379</v>
      </c>
      <c r="D135" s="115" t="s">
        <v>413</v>
      </c>
      <c r="E135" s="1" t="s">
        <v>36</v>
      </c>
      <c r="F135" s="6">
        <v>500</v>
      </c>
      <c r="G135" s="17">
        <v>3.38</v>
      </c>
      <c r="H135" s="173">
        <f t="shared" si="113"/>
        <v>1690</v>
      </c>
      <c r="I135" s="92">
        <v>4.72</v>
      </c>
      <c r="J135" s="173">
        <f t="shared" ref="J135:J137" si="117">F135*I135</f>
        <v>2360</v>
      </c>
      <c r="K135" s="172">
        <f t="shared" ref="K135:K145" si="118">G135+I135</f>
        <v>8.1</v>
      </c>
      <c r="L135" s="21">
        <f t="shared" si="116"/>
        <v>5103</v>
      </c>
    </row>
    <row r="136" spans="1:12" s="124" customFormat="1" x14ac:dyDescent="0.25">
      <c r="A136" s="40" t="s">
        <v>67</v>
      </c>
      <c r="B136" s="61">
        <v>93008</v>
      </c>
      <c r="C136" s="16" t="s">
        <v>380</v>
      </c>
      <c r="D136" s="113" t="s">
        <v>414</v>
      </c>
      <c r="E136" s="2" t="s">
        <v>36</v>
      </c>
      <c r="F136" s="6">
        <v>19.3</v>
      </c>
      <c r="G136" s="17">
        <v>6.72</v>
      </c>
      <c r="H136" s="173">
        <f t="shared" si="113"/>
        <v>129.696</v>
      </c>
      <c r="I136" s="92">
        <v>4.46</v>
      </c>
      <c r="J136" s="173">
        <f t="shared" si="117"/>
        <v>86.078000000000003</v>
      </c>
      <c r="K136" s="172">
        <f t="shared" si="118"/>
        <v>11.18</v>
      </c>
      <c r="L136" s="21">
        <f t="shared" si="116"/>
        <v>271.87524000000002</v>
      </c>
    </row>
    <row r="137" spans="1:12" s="124" customFormat="1" x14ac:dyDescent="0.25">
      <c r="A137" s="40" t="s">
        <v>67</v>
      </c>
      <c r="B137" s="61">
        <v>93009</v>
      </c>
      <c r="C137" s="16" t="s">
        <v>381</v>
      </c>
      <c r="D137" s="113" t="s">
        <v>415</v>
      </c>
      <c r="E137" s="2" t="s">
        <v>36</v>
      </c>
      <c r="F137" s="6">
        <v>62.6</v>
      </c>
      <c r="G137" s="17">
        <v>10.72</v>
      </c>
      <c r="H137" s="173">
        <f t="shared" si="113"/>
        <v>671.072</v>
      </c>
      <c r="I137" s="92">
        <v>5.12</v>
      </c>
      <c r="J137" s="173">
        <f t="shared" si="117"/>
        <v>320.512</v>
      </c>
      <c r="K137" s="172">
        <f t="shared" si="118"/>
        <v>15.84</v>
      </c>
      <c r="L137" s="21">
        <f t="shared" si="116"/>
        <v>1249.3958400000001</v>
      </c>
    </row>
    <row r="138" spans="1:12" s="124" customFormat="1" x14ac:dyDescent="0.25">
      <c r="A138" s="60" t="s">
        <v>67</v>
      </c>
      <c r="B138" s="61">
        <v>91864</v>
      </c>
      <c r="C138" s="16" t="s">
        <v>382</v>
      </c>
      <c r="D138" s="113" t="s">
        <v>417</v>
      </c>
      <c r="E138" s="2" t="s">
        <v>36</v>
      </c>
      <c r="F138" s="10">
        <v>66.099999999999994</v>
      </c>
      <c r="G138" s="22">
        <v>4.93</v>
      </c>
      <c r="H138" s="174">
        <f t="shared" si="113"/>
        <v>325.87299999999993</v>
      </c>
      <c r="I138" s="76">
        <v>5.65</v>
      </c>
      <c r="J138" s="174">
        <f>F138*I138</f>
        <v>373.46499999999997</v>
      </c>
      <c r="K138" s="172">
        <f t="shared" si="118"/>
        <v>10.58</v>
      </c>
      <c r="L138" s="21">
        <f t="shared" si="116"/>
        <v>881.16588000000002</v>
      </c>
    </row>
    <row r="139" spans="1:12" s="124" customFormat="1" x14ac:dyDescent="0.25">
      <c r="A139" s="60" t="s">
        <v>67</v>
      </c>
      <c r="B139" s="61">
        <v>91834</v>
      </c>
      <c r="C139" s="16" t="s">
        <v>383</v>
      </c>
      <c r="D139" s="113" t="s">
        <v>416</v>
      </c>
      <c r="E139" s="2" t="s">
        <v>36</v>
      </c>
      <c r="F139" s="10">
        <v>13.5</v>
      </c>
      <c r="G139" s="22">
        <v>2.2200000000000002</v>
      </c>
      <c r="H139" s="174">
        <f t="shared" si="113"/>
        <v>29.970000000000002</v>
      </c>
      <c r="I139" s="76">
        <v>4.26</v>
      </c>
      <c r="J139" s="174">
        <f t="shared" ref="J139:J145" si="119">F139*I139</f>
        <v>57.51</v>
      </c>
      <c r="K139" s="172">
        <f t="shared" si="118"/>
        <v>6.48</v>
      </c>
      <c r="L139" s="21">
        <f t="shared" si="116"/>
        <v>110.2248</v>
      </c>
    </row>
    <row r="140" spans="1:12" s="124" customFormat="1" x14ac:dyDescent="0.25">
      <c r="A140" s="60" t="s">
        <v>67</v>
      </c>
      <c r="B140" s="61">
        <v>98308</v>
      </c>
      <c r="C140" s="16" t="s">
        <v>384</v>
      </c>
      <c r="D140" s="113" t="s">
        <v>409</v>
      </c>
      <c r="E140" s="43" t="s">
        <v>80</v>
      </c>
      <c r="F140" s="6">
        <v>2</v>
      </c>
      <c r="G140" s="17">
        <v>18.71</v>
      </c>
      <c r="H140" s="174">
        <f t="shared" si="113"/>
        <v>37.42</v>
      </c>
      <c r="I140" s="76">
        <v>8.16</v>
      </c>
      <c r="J140" s="174">
        <f t="shared" si="119"/>
        <v>16.32</v>
      </c>
      <c r="K140" s="172">
        <f t="shared" si="118"/>
        <v>26.87</v>
      </c>
      <c r="L140" s="21">
        <f t="shared" si="116"/>
        <v>67.712400000000002</v>
      </c>
    </row>
    <row r="141" spans="1:12" s="124" customFormat="1" ht="30" x14ac:dyDescent="0.25">
      <c r="A141" s="60" t="s">
        <v>67</v>
      </c>
      <c r="B141" s="61">
        <v>83370</v>
      </c>
      <c r="C141" s="16" t="s">
        <v>385</v>
      </c>
      <c r="D141" s="113" t="s">
        <v>410</v>
      </c>
      <c r="E141" s="2" t="s">
        <v>80</v>
      </c>
      <c r="F141" s="10">
        <v>1</v>
      </c>
      <c r="G141" s="17">
        <v>112.64</v>
      </c>
      <c r="H141" s="174">
        <f t="shared" si="113"/>
        <v>112.64</v>
      </c>
      <c r="I141" s="94">
        <v>81.599999999999994</v>
      </c>
      <c r="J141" s="174">
        <f t="shared" si="119"/>
        <v>81.599999999999994</v>
      </c>
      <c r="K141" s="172">
        <f t="shared" si="118"/>
        <v>194.24</v>
      </c>
      <c r="L141" s="21">
        <f t="shared" si="116"/>
        <v>244.7424</v>
      </c>
    </row>
    <row r="142" spans="1:12" s="124" customFormat="1" ht="30" x14ac:dyDescent="0.25">
      <c r="A142" s="60" t="s">
        <v>67</v>
      </c>
      <c r="B142" s="61">
        <v>98295</v>
      </c>
      <c r="C142" s="16" t="s">
        <v>386</v>
      </c>
      <c r="D142" s="113" t="s">
        <v>411</v>
      </c>
      <c r="E142" s="2" t="s">
        <v>36</v>
      </c>
      <c r="F142" s="10">
        <v>13.5</v>
      </c>
      <c r="G142" s="17">
        <v>1.51</v>
      </c>
      <c r="H142" s="174">
        <f t="shared" si="113"/>
        <v>20.385000000000002</v>
      </c>
      <c r="I142" s="94">
        <v>0.1</v>
      </c>
      <c r="J142" s="174">
        <f t="shared" si="119"/>
        <v>1.35</v>
      </c>
      <c r="K142" s="172">
        <f t="shared" si="118"/>
        <v>1.61</v>
      </c>
      <c r="L142" s="21">
        <f t="shared" si="116"/>
        <v>27.386100000000003</v>
      </c>
    </row>
    <row r="143" spans="1:12" s="124" customFormat="1" x14ac:dyDescent="0.25">
      <c r="A143" s="60" t="s">
        <v>152</v>
      </c>
      <c r="B143" s="61">
        <v>34629</v>
      </c>
      <c r="C143" s="16" t="s">
        <v>387</v>
      </c>
      <c r="D143" s="113" t="s">
        <v>412</v>
      </c>
      <c r="E143" s="2" t="s">
        <v>36</v>
      </c>
      <c r="F143" s="10">
        <v>50</v>
      </c>
      <c r="G143" s="17">
        <v>13.62</v>
      </c>
      <c r="H143" s="174">
        <f t="shared" si="113"/>
        <v>681</v>
      </c>
      <c r="I143" s="94">
        <v>0</v>
      </c>
      <c r="J143" s="174">
        <f t="shared" si="119"/>
        <v>0</v>
      </c>
      <c r="K143" s="172">
        <f t="shared" si="118"/>
        <v>13.62</v>
      </c>
      <c r="L143" s="21">
        <f t="shared" si="116"/>
        <v>858.06000000000006</v>
      </c>
    </row>
    <row r="144" spans="1:12" s="124" customFormat="1" x14ac:dyDescent="0.25">
      <c r="A144" s="60" t="s">
        <v>67</v>
      </c>
      <c r="B144" s="61">
        <v>88247</v>
      </c>
      <c r="C144" s="16" t="s">
        <v>393</v>
      </c>
      <c r="D144" s="113" t="s">
        <v>392</v>
      </c>
      <c r="E144" s="2" t="s">
        <v>57</v>
      </c>
      <c r="F144" s="10">
        <v>3</v>
      </c>
      <c r="G144" s="17">
        <v>0</v>
      </c>
      <c r="H144" s="173">
        <f t="shared" si="113"/>
        <v>0</v>
      </c>
      <c r="I144" s="92">
        <v>18.96</v>
      </c>
      <c r="J144" s="174">
        <f t="shared" si="119"/>
        <v>56.88</v>
      </c>
      <c r="K144" s="172">
        <f t="shared" si="118"/>
        <v>18.96</v>
      </c>
      <c r="L144" s="21">
        <f t="shared" si="116"/>
        <v>71.668800000000005</v>
      </c>
    </row>
    <row r="145" spans="1:12" s="124" customFormat="1" x14ac:dyDescent="0.25">
      <c r="A145" s="60" t="s">
        <v>67</v>
      </c>
      <c r="B145" s="61">
        <v>88264</v>
      </c>
      <c r="C145" s="16" t="s">
        <v>395</v>
      </c>
      <c r="D145" s="113" t="s">
        <v>394</v>
      </c>
      <c r="E145" s="2" t="s">
        <v>57</v>
      </c>
      <c r="F145" s="10">
        <v>3</v>
      </c>
      <c r="G145" s="17">
        <v>0</v>
      </c>
      <c r="H145" s="173">
        <f t="shared" si="113"/>
        <v>0</v>
      </c>
      <c r="I145" s="92">
        <v>25.85</v>
      </c>
      <c r="J145" s="174">
        <f t="shared" si="119"/>
        <v>77.550000000000011</v>
      </c>
      <c r="K145" s="172">
        <f t="shared" si="118"/>
        <v>25.85</v>
      </c>
      <c r="L145" s="21">
        <f t="shared" si="116"/>
        <v>97.713000000000008</v>
      </c>
    </row>
    <row r="146" spans="1:12" s="89" customFormat="1" ht="15.75" thickBot="1" x14ac:dyDescent="0.3">
      <c r="A146" s="67"/>
      <c r="B146" s="67"/>
      <c r="C146" s="208"/>
      <c r="D146" s="190"/>
      <c r="E146" s="2"/>
      <c r="F146" s="10"/>
      <c r="G146" s="22"/>
      <c r="H146" s="76"/>
      <c r="I146" s="231"/>
      <c r="J146" s="23"/>
      <c r="K146" s="63"/>
      <c r="L146" s="211"/>
    </row>
    <row r="147" spans="1:12" s="89" customFormat="1" x14ac:dyDescent="0.25">
      <c r="A147" s="187"/>
      <c r="B147" s="187"/>
      <c r="C147" s="229" t="s">
        <v>39</v>
      </c>
      <c r="D147" s="230" t="s">
        <v>265</v>
      </c>
      <c r="E147" s="232"/>
      <c r="F147" s="233"/>
      <c r="G147" s="234"/>
      <c r="H147" s="235"/>
      <c r="I147" s="236"/>
      <c r="J147" s="235"/>
      <c r="K147" s="133"/>
      <c r="L147" s="134">
        <f>SUM(L148:L173)</f>
        <v>32232.628386</v>
      </c>
    </row>
    <row r="148" spans="1:12" s="9" customFormat="1" x14ac:dyDescent="0.25">
      <c r="A148" s="82"/>
      <c r="B148" s="146"/>
      <c r="C148" s="145" t="s">
        <v>306</v>
      </c>
      <c r="D148" s="81" t="s">
        <v>307</v>
      </c>
      <c r="E148" s="78"/>
      <c r="F148" s="82"/>
      <c r="G148" s="98"/>
      <c r="H148" s="99"/>
      <c r="I148" s="83"/>
      <c r="J148" s="84"/>
      <c r="K148" s="85"/>
      <c r="L148" s="21"/>
    </row>
    <row r="149" spans="1:12" s="89" customFormat="1" ht="30" x14ac:dyDescent="0.25">
      <c r="A149" s="122" t="s">
        <v>67</v>
      </c>
      <c r="B149" s="122" t="s">
        <v>310</v>
      </c>
      <c r="C149" s="16" t="s">
        <v>333</v>
      </c>
      <c r="D149" s="116" t="s">
        <v>309</v>
      </c>
      <c r="E149" s="1" t="s">
        <v>80</v>
      </c>
      <c r="F149" s="6">
        <v>1</v>
      </c>
      <c r="G149" s="17">
        <v>65.58</v>
      </c>
      <c r="H149" s="18">
        <f>F149*G149</f>
        <v>65.58</v>
      </c>
      <c r="I149" s="19">
        <v>43.61</v>
      </c>
      <c r="J149" s="18">
        <f>I149*F149</f>
        <v>43.61</v>
      </c>
      <c r="K149" s="62">
        <f t="shared" ref="K149:K169" si="120">G149+I149</f>
        <v>109.19</v>
      </c>
      <c r="L149" s="21">
        <f t="shared" ref="L149:L163" si="121">(1+($F$212/100))*(J149+H149)</f>
        <v>137.57939999999999</v>
      </c>
    </row>
    <row r="150" spans="1:12" s="124" customFormat="1" x14ac:dyDescent="0.25">
      <c r="A150" s="122" t="s">
        <v>152</v>
      </c>
      <c r="B150" s="122" t="s">
        <v>316</v>
      </c>
      <c r="C150" s="16" t="s">
        <v>334</v>
      </c>
      <c r="D150" s="116" t="s">
        <v>315</v>
      </c>
      <c r="E150" s="1" t="s">
        <v>80</v>
      </c>
      <c r="F150" s="6">
        <v>1</v>
      </c>
      <c r="G150" s="17">
        <v>1673</v>
      </c>
      <c r="H150" s="18">
        <f>F150*G150</f>
        <v>1673</v>
      </c>
      <c r="I150" s="19">
        <v>0</v>
      </c>
      <c r="J150" s="18">
        <f>I150*F150</f>
        <v>0</v>
      </c>
      <c r="K150" s="62">
        <f t="shared" ref="K150" si="122">G150+I150</f>
        <v>1673</v>
      </c>
      <c r="L150" s="21">
        <f t="shared" si="121"/>
        <v>2107.98</v>
      </c>
    </row>
    <row r="151" spans="1:12" s="124" customFormat="1" x14ac:dyDescent="0.25">
      <c r="A151" s="122" t="s">
        <v>67</v>
      </c>
      <c r="B151" s="122">
        <v>88248</v>
      </c>
      <c r="C151" s="16" t="s">
        <v>335</v>
      </c>
      <c r="D151" s="116" t="s">
        <v>317</v>
      </c>
      <c r="E151" s="1" t="s">
        <v>241</v>
      </c>
      <c r="F151" s="6">
        <v>7.7</v>
      </c>
      <c r="G151" s="17">
        <v>0</v>
      </c>
      <c r="H151" s="18">
        <f t="shared" ref="H151:H152" si="123">F151*G151</f>
        <v>0</v>
      </c>
      <c r="I151" s="19">
        <v>14.75</v>
      </c>
      <c r="J151" s="18">
        <f t="shared" ref="J151:J152" si="124">I151*F151</f>
        <v>113.575</v>
      </c>
      <c r="K151" s="62">
        <f t="shared" ref="K151:K152" si="125">G151+I151</f>
        <v>14.75</v>
      </c>
      <c r="L151" s="21">
        <f t="shared" si="121"/>
        <v>143.1045</v>
      </c>
    </row>
    <row r="152" spans="1:12" s="124" customFormat="1" x14ac:dyDescent="0.25">
      <c r="A152" s="122" t="s">
        <v>67</v>
      </c>
      <c r="B152" s="162" t="s">
        <v>318</v>
      </c>
      <c r="C152" s="16" t="s">
        <v>336</v>
      </c>
      <c r="D152" s="116" t="s">
        <v>319</v>
      </c>
      <c r="E152" s="1" t="s">
        <v>241</v>
      </c>
      <c r="F152" s="6">
        <v>7.7</v>
      </c>
      <c r="G152" s="17">
        <v>0</v>
      </c>
      <c r="H152" s="18">
        <f t="shared" si="123"/>
        <v>0</v>
      </c>
      <c r="I152" s="19">
        <v>19.89</v>
      </c>
      <c r="J152" s="18">
        <f t="shared" si="124"/>
        <v>153.15300000000002</v>
      </c>
      <c r="K152" s="62">
        <f t="shared" si="125"/>
        <v>19.89</v>
      </c>
      <c r="L152" s="21">
        <f t="shared" si="121"/>
        <v>192.97278000000003</v>
      </c>
    </row>
    <row r="153" spans="1:12" s="124" customFormat="1" ht="30" x14ac:dyDescent="0.25">
      <c r="A153" s="122" t="s">
        <v>152</v>
      </c>
      <c r="B153" s="162" t="s">
        <v>321</v>
      </c>
      <c r="C153" s="16" t="s">
        <v>337</v>
      </c>
      <c r="D153" s="116" t="s">
        <v>320</v>
      </c>
      <c r="E153" s="1" t="s">
        <v>80</v>
      </c>
      <c r="F153" s="6">
        <v>1</v>
      </c>
      <c r="G153" s="17">
        <v>11.8</v>
      </c>
      <c r="H153" s="18">
        <f t="shared" ref="H153:H157" si="126">F153*G153</f>
        <v>11.8</v>
      </c>
      <c r="I153" s="19">
        <v>0</v>
      </c>
      <c r="J153" s="18">
        <f t="shared" ref="J153:J157" si="127">I153*F153</f>
        <v>0</v>
      </c>
      <c r="K153" s="62">
        <f t="shared" ref="K153:K157" si="128">G153+I153</f>
        <v>11.8</v>
      </c>
      <c r="L153" s="21">
        <f t="shared" si="121"/>
        <v>14.868</v>
      </c>
    </row>
    <row r="154" spans="1:12" s="124" customFormat="1" ht="14.25" customHeight="1" x14ac:dyDescent="0.25">
      <c r="A154" s="122" t="s">
        <v>152</v>
      </c>
      <c r="B154" s="162" t="s">
        <v>322</v>
      </c>
      <c r="C154" s="16" t="s">
        <v>338</v>
      </c>
      <c r="D154" s="116" t="s">
        <v>323</v>
      </c>
      <c r="E154" s="1" t="s">
        <v>80</v>
      </c>
      <c r="F154" s="6">
        <v>1</v>
      </c>
      <c r="G154" s="17">
        <v>10.8</v>
      </c>
      <c r="H154" s="18">
        <f t="shared" si="126"/>
        <v>10.8</v>
      </c>
      <c r="I154" s="19">
        <v>0</v>
      </c>
      <c r="J154" s="18">
        <f t="shared" si="127"/>
        <v>0</v>
      </c>
      <c r="K154" s="62">
        <f t="shared" si="128"/>
        <v>10.8</v>
      </c>
      <c r="L154" s="21">
        <f t="shared" si="121"/>
        <v>13.608000000000001</v>
      </c>
    </row>
    <row r="155" spans="1:12" s="124" customFormat="1" ht="15" customHeight="1" x14ac:dyDescent="0.25">
      <c r="A155" s="162" t="s">
        <v>152</v>
      </c>
      <c r="B155" s="162" t="s">
        <v>324</v>
      </c>
      <c r="C155" s="16" t="s">
        <v>339</v>
      </c>
      <c r="D155" s="116" t="s">
        <v>325</v>
      </c>
      <c r="E155" s="1" t="s">
        <v>80</v>
      </c>
      <c r="F155" s="6">
        <v>2</v>
      </c>
      <c r="G155" s="17">
        <v>11.77</v>
      </c>
      <c r="H155" s="18">
        <f t="shared" si="126"/>
        <v>23.54</v>
      </c>
      <c r="I155" s="19">
        <v>0</v>
      </c>
      <c r="J155" s="18">
        <f t="shared" si="127"/>
        <v>0</v>
      </c>
      <c r="K155" s="62">
        <f t="shared" si="128"/>
        <v>11.77</v>
      </c>
      <c r="L155" s="21">
        <f t="shared" si="121"/>
        <v>29.660399999999999</v>
      </c>
    </row>
    <row r="156" spans="1:12" s="124" customFormat="1" ht="13.5" customHeight="1" x14ac:dyDescent="0.25">
      <c r="A156" s="162" t="s">
        <v>152</v>
      </c>
      <c r="B156" s="162" t="s">
        <v>327</v>
      </c>
      <c r="C156" s="16" t="s">
        <v>340</v>
      </c>
      <c r="D156" s="116" t="s">
        <v>326</v>
      </c>
      <c r="E156" s="1" t="s">
        <v>36</v>
      </c>
      <c r="F156" s="6">
        <v>4</v>
      </c>
      <c r="G156" s="17">
        <v>2.2799999999999998</v>
      </c>
      <c r="H156" s="18">
        <f t="shared" si="126"/>
        <v>9.1199999999999992</v>
      </c>
      <c r="I156" s="19">
        <v>0</v>
      </c>
      <c r="J156" s="18">
        <f t="shared" si="127"/>
        <v>0</v>
      </c>
      <c r="K156" s="62">
        <f t="shared" si="128"/>
        <v>2.2799999999999998</v>
      </c>
      <c r="L156" s="21">
        <f t="shared" si="121"/>
        <v>11.491199999999999</v>
      </c>
    </row>
    <row r="157" spans="1:12" s="124" customFormat="1" ht="16.5" customHeight="1" x14ac:dyDescent="0.25">
      <c r="A157" s="162" t="s">
        <v>152</v>
      </c>
      <c r="B157" s="162" t="s">
        <v>330</v>
      </c>
      <c r="C157" s="16" t="s">
        <v>341</v>
      </c>
      <c r="D157" s="116" t="s">
        <v>329</v>
      </c>
      <c r="E157" s="1" t="s">
        <v>80</v>
      </c>
      <c r="F157" s="6">
        <v>3</v>
      </c>
      <c r="G157" s="17">
        <v>17.18</v>
      </c>
      <c r="H157" s="18">
        <f t="shared" si="126"/>
        <v>51.54</v>
      </c>
      <c r="I157" s="19">
        <v>0</v>
      </c>
      <c r="J157" s="18">
        <f t="shared" si="127"/>
        <v>0</v>
      </c>
      <c r="K157" s="62">
        <f t="shared" si="128"/>
        <v>17.18</v>
      </c>
      <c r="L157" s="21">
        <f t="shared" si="121"/>
        <v>64.940399999999997</v>
      </c>
    </row>
    <row r="158" spans="1:12" s="124" customFormat="1" ht="30" customHeight="1" x14ac:dyDescent="0.25">
      <c r="A158" s="122" t="s">
        <v>67</v>
      </c>
      <c r="B158" s="122" t="s">
        <v>312</v>
      </c>
      <c r="C158" s="16" t="s">
        <v>342</v>
      </c>
      <c r="D158" s="116" t="s">
        <v>311</v>
      </c>
      <c r="E158" s="1" t="s">
        <v>36</v>
      </c>
      <c r="F158" s="6">
        <v>56.5</v>
      </c>
      <c r="G158" s="17">
        <v>2.96</v>
      </c>
      <c r="H158" s="18">
        <f t="shared" ref="H158:H163" si="129">F158*G158</f>
        <v>167.24</v>
      </c>
      <c r="I158" s="19">
        <v>3.41</v>
      </c>
      <c r="J158" s="18">
        <f t="shared" ref="J158:J163" si="130">I158*F158</f>
        <v>192.66500000000002</v>
      </c>
      <c r="K158" s="62">
        <f t="shared" ref="K158" si="131">G158+I158</f>
        <v>6.37</v>
      </c>
      <c r="L158" s="21">
        <f t="shared" si="121"/>
        <v>453.48030000000006</v>
      </c>
    </row>
    <row r="159" spans="1:12" s="124" customFormat="1" x14ac:dyDescent="0.25">
      <c r="A159" s="122" t="s">
        <v>67</v>
      </c>
      <c r="B159" s="122" t="s">
        <v>314</v>
      </c>
      <c r="C159" s="16" t="s">
        <v>343</v>
      </c>
      <c r="D159" s="116" t="s">
        <v>313</v>
      </c>
      <c r="E159" s="1" t="s">
        <v>80</v>
      </c>
      <c r="F159" s="6">
        <v>2</v>
      </c>
      <c r="G159" s="17">
        <v>50.07</v>
      </c>
      <c r="H159" s="18">
        <f t="shared" si="129"/>
        <v>100.14</v>
      </c>
      <c r="I159" s="19">
        <v>14.07</v>
      </c>
      <c r="J159" s="18">
        <f t="shared" si="130"/>
        <v>28.14</v>
      </c>
      <c r="K159" s="62">
        <f t="shared" ref="K159" si="132">G159+I159</f>
        <v>64.14</v>
      </c>
      <c r="L159" s="21">
        <f t="shared" si="121"/>
        <v>161.6328</v>
      </c>
    </row>
    <row r="160" spans="1:12" s="124" customFormat="1" ht="45" x14ac:dyDescent="0.25">
      <c r="A160" s="122" t="s">
        <v>67</v>
      </c>
      <c r="B160" s="122">
        <v>91785</v>
      </c>
      <c r="C160" s="16" t="s">
        <v>344</v>
      </c>
      <c r="D160" s="116" t="s">
        <v>328</v>
      </c>
      <c r="E160" s="1" t="s">
        <v>36</v>
      </c>
      <c r="F160" s="6">
        <v>6.6999999999999993</v>
      </c>
      <c r="G160" s="17">
        <v>9.15</v>
      </c>
      <c r="H160" s="18">
        <f t="shared" si="129"/>
        <v>61.304999999999993</v>
      </c>
      <c r="I160" s="19">
        <v>21.4</v>
      </c>
      <c r="J160" s="18">
        <f t="shared" si="130"/>
        <v>143.37999999999997</v>
      </c>
      <c r="K160" s="62">
        <f t="shared" ref="K160:K162" si="133">G160+I160</f>
        <v>30.549999999999997</v>
      </c>
      <c r="L160" s="21">
        <f t="shared" si="121"/>
        <v>257.90309999999994</v>
      </c>
    </row>
    <row r="161" spans="1:12" s="124" customFormat="1" ht="45" x14ac:dyDescent="0.25">
      <c r="A161" s="122" t="s">
        <v>67</v>
      </c>
      <c r="B161" s="122" t="s">
        <v>331</v>
      </c>
      <c r="C161" s="16" t="s">
        <v>345</v>
      </c>
      <c r="D161" s="116" t="s">
        <v>332</v>
      </c>
      <c r="E161" s="1" t="s">
        <v>36</v>
      </c>
      <c r="F161" s="6">
        <v>57.67</v>
      </c>
      <c r="G161" s="17">
        <v>10.8</v>
      </c>
      <c r="H161" s="127">
        <f t="shared" si="129"/>
        <v>622.83600000000001</v>
      </c>
      <c r="I161" s="19">
        <v>8.11</v>
      </c>
      <c r="J161" s="18">
        <f t="shared" si="130"/>
        <v>467.70369999999997</v>
      </c>
      <c r="K161" s="62">
        <f t="shared" si="133"/>
        <v>18.91</v>
      </c>
      <c r="L161" s="21">
        <f t="shared" si="121"/>
        <v>1374.0800220000001</v>
      </c>
    </row>
    <row r="162" spans="1:12" s="155" customFormat="1" ht="45" x14ac:dyDescent="0.25">
      <c r="A162" s="154" t="s">
        <v>67</v>
      </c>
      <c r="B162" s="48" t="s">
        <v>437</v>
      </c>
      <c r="C162" s="16" t="s">
        <v>435</v>
      </c>
      <c r="D162" s="116" t="s">
        <v>436</v>
      </c>
      <c r="E162" s="1" t="s">
        <v>36</v>
      </c>
      <c r="F162" s="6">
        <v>68.94</v>
      </c>
      <c r="G162" s="17">
        <v>19.100000000000001</v>
      </c>
      <c r="H162" s="127">
        <f t="shared" si="129"/>
        <v>1316.7540000000001</v>
      </c>
      <c r="I162" s="19">
        <v>6.36</v>
      </c>
      <c r="J162" s="18">
        <f t="shared" si="130"/>
        <v>438.45839999999998</v>
      </c>
      <c r="K162" s="62">
        <f t="shared" si="133"/>
        <v>25.46</v>
      </c>
      <c r="L162" s="21">
        <f t="shared" si="121"/>
        <v>2211.5676240000003</v>
      </c>
    </row>
    <row r="163" spans="1:12" s="155" customFormat="1" ht="30" x14ac:dyDescent="0.25">
      <c r="A163" s="154" t="s">
        <v>67</v>
      </c>
      <c r="B163" s="48" t="s">
        <v>434</v>
      </c>
      <c r="C163" s="16" t="s">
        <v>438</v>
      </c>
      <c r="D163" s="116" t="s">
        <v>433</v>
      </c>
      <c r="E163" s="1" t="s">
        <v>80</v>
      </c>
      <c r="F163" s="6">
        <v>9</v>
      </c>
      <c r="G163" s="17">
        <v>50.61</v>
      </c>
      <c r="H163" s="127">
        <f t="shared" si="129"/>
        <v>455.49</v>
      </c>
      <c r="I163" s="19">
        <v>8.1199999999999992</v>
      </c>
      <c r="J163" s="18">
        <f t="shared" si="130"/>
        <v>73.08</v>
      </c>
      <c r="K163" s="62">
        <f t="shared" ref="K163" si="134">G163+I163</f>
        <v>58.73</v>
      </c>
      <c r="L163" s="21">
        <f t="shared" si="121"/>
        <v>665.99820000000011</v>
      </c>
    </row>
    <row r="164" spans="1:12" s="9" customFormat="1" x14ac:dyDescent="0.25">
      <c r="A164" s="82"/>
      <c r="B164" s="146"/>
      <c r="C164" s="145" t="s">
        <v>308</v>
      </c>
      <c r="D164" s="81" t="s">
        <v>353</v>
      </c>
      <c r="E164" s="164"/>
      <c r="F164" s="165"/>
      <c r="G164" s="166"/>
      <c r="H164" s="167"/>
      <c r="I164" s="168"/>
      <c r="J164" s="169"/>
      <c r="K164" s="70"/>
      <c r="L164" s="21"/>
    </row>
    <row r="165" spans="1:12" s="124" customFormat="1" ht="45" x14ac:dyDescent="0.25">
      <c r="A165" s="122" t="s">
        <v>67</v>
      </c>
      <c r="B165" s="122" t="s">
        <v>352</v>
      </c>
      <c r="C165" s="16" t="s">
        <v>346</v>
      </c>
      <c r="D165" s="132" t="s">
        <v>351</v>
      </c>
      <c r="E165" s="1" t="s">
        <v>36</v>
      </c>
      <c r="F165" s="6">
        <v>47.59</v>
      </c>
      <c r="G165" s="17">
        <v>13.25</v>
      </c>
      <c r="H165" s="127">
        <f t="shared" ref="H165:H167" si="135">F165*G165</f>
        <v>630.5675</v>
      </c>
      <c r="I165" s="19">
        <v>27.36</v>
      </c>
      <c r="J165" s="18">
        <f t="shared" ref="J165:J167" si="136">I165*F165</f>
        <v>1302.0624</v>
      </c>
      <c r="K165" s="62">
        <f t="shared" ref="K165:K167" si="137">G165+I165</f>
        <v>40.61</v>
      </c>
      <c r="L165" s="21">
        <f t="shared" ref="L165:L173" si="138">(1+($F$212/100))*(J165+H165)</f>
        <v>2435.1136739999997</v>
      </c>
    </row>
    <row r="166" spans="1:12" s="124" customFormat="1" ht="45" x14ac:dyDescent="0.25">
      <c r="A166" s="122" t="s">
        <v>67</v>
      </c>
      <c r="B166" s="122" t="s">
        <v>355</v>
      </c>
      <c r="C166" s="16" t="s">
        <v>347</v>
      </c>
      <c r="D166" s="163" t="s">
        <v>354</v>
      </c>
      <c r="E166" s="1" t="s">
        <v>36</v>
      </c>
      <c r="F166" s="6">
        <v>1.9300000000000002</v>
      </c>
      <c r="G166" s="17">
        <v>25.52</v>
      </c>
      <c r="H166" s="127">
        <f t="shared" si="135"/>
        <v>49.253600000000006</v>
      </c>
      <c r="I166" s="19">
        <v>33.79</v>
      </c>
      <c r="J166" s="18">
        <f t="shared" si="136"/>
        <v>65.214700000000008</v>
      </c>
      <c r="K166" s="62">
        <f t="shared" si="137"/>
        <v>59.31</v>
      </c>
      <c r="L166" s="21">
        <f t="shared" si="138"/>
        <v>144.23005800000001</v>
      </c>
    </row>
    <row r="167" spans="1:12" s="124" customFormat="1" ht="45" x14ac:dyDescent="0.25">
      <c r="A167" s="122" t="s">
        <v>67</v>
      </c>
      <c r="B167" s="122" t="s">
        <v>356</v>
      </c>
      <c r="C167" s="16" t="s">
        <v>348</v>
      </c>
      <c r="D167" s="132" t="s">
        <v>357</v>
      </c>
      <c r="E167" s="1" t="s">
        <v>36</v>
      </c>
      <c r="F167" s="6">
        <v>22.46</v>
      </c>
      <c r="G167" s="17">
        <v>15.74</v>
      </c>
      <c r="H167" s="127">
        <f t="shared" si="135"/>
        <v>353.5204</v>
      </c>
      <c r="I167" s="19">
        <v>10.3</v>
      </c>
      <c r="J167" s="18">
        <f t="shared" si="136"/>
        <v>231.33800000000002</v>
      </c>
      <c r="K167" s="62">
        <f t="shared" si="137"/>
        <v>26.04</v>
      </c>
      <c r="L167" s="21">
        <f t="shared" si="138"/>
        <v>736.92158400000005</v>
      </c>
    </row>
    <row r="168" spans="1:12" s="89" customFormat="1" ht="45" x14ac:dyDescent="0.25">
      <c r="A168" s="122" t="s">
        <v>67</v>
      </c>
      <c r="B168" s="122" t="s">
        <v>359</v>
      </c>
      <c r="C168" s="16" t="s">
        <v>349</v>
      </c>
      <c r="D168" s="132" t="s">
        <v>358</v>
      </c>
      <c r="E168" s="1" t="s">
        <v>36</v>
      </c>
      <c r="F168" s="6">
        <v>52.58</v>
      </c>
      <c r="G168" s="17">
        <v>24.77</v>
      </c>
      <c r="H168" s="127">
        <f t="shared" ref="H168" si="139">F168*G168</f>
        <v>1302.4066</v>
      </c>
      <c r="I168" s="19">
        <v>19.91</v>
      </c>
      <c r="J168" s="18">
        <f t="shared" ref="J168" si="140">I168*F168</f>
        <v>1046.8678</v>
      </c>
      <c r="K168" s="62">
        <f t="shared" ref="K168" si="141">G168+I168</f>
        <v>44.68</v>
      </c>
      <c r="L168" s="21">
        <f t="shared" si="138"/>
        <v>2960.0857440000004</v>
      </c>
    </row>
    <row r="169" spans="1:12" s="89" customFormat="1" ht="34.5" customHeight="1" x14ac:dyDescent="0.25">
      <c r="A169" s="88" t="s">
        <v>67</v>
      </c>
      <c r="B169" s="122" t="s">
        <v>361</v>
      </c>
      <c r="C169" s="16" t="s">
        <v>350</v>
      </c>
      <c r="D169" s="116" t="s">
        <v>360</v>
      </c>
      <c r="E169" s="1" t="s">
        <v>36</v>
      </c>
      <c r="F169" s="6">
        <v>3</v>
      </c>
      <c r="G169" s="17">
        <v>5.81</v>
      </c>
      <c r="H169" s="19">
        <f>G169*F169</f>
        <v>17.43</v>
      </c>
      <c r="I169" s="19">
        <v>2.1</v>
      </c>
      <c r="J169" s="18">
        <f t="shared" ref="J169" si="142">F169*I169</f>
        <v>6.3000000000000007</v>
      </c>
      <c r="K169" s="62">
        <f t="shared" si="120"/>
        <v>7.91</v>
      </c>
      <c r="L169" s="21">
        <f t="shared" si="138"/>
        <v>29.899799999999999</v>
      </c>
    </row>
    <row r="170" spans="1:12" s="124" customFormat="1" ht="34.5" customHeight="1" x14ac:dyDescent="0.25">
      <c r="A170" s="122" t="s">
        <v>67</v>
      </c>
      <c r="B170" s="48" t="s">
        <v>420</v>
      </c>
      <c r="C170" s="16" t="s">
        <v>421</v>
      </c>
      <c r="D170" s="116" t="s">
        <v>419</v>
      </c>
      <c r="E170" s="1" t="s">
        <v>80</v>
      </c>
      <c r="F170" s="6">
        <v>1</v>
      </c>
      <c r="G170" s="17">
        <v>60.33</v>
      </c>
      <c r="H170" s="19">
        <f>G170*F170</f>
        <v>60.33</v>
      </c>
      <c r="I170" s="19">
        <v>3.89</v>
      </c>
      <c r="J170" s="18">
        <f t="shared" ref="J170" si="143">F170*I170</f>
        <v>3.89</v>
      </c>
      <c r="K170" s="62">
        <f t="shared" ref="K170" si="144">G170+I170</f>
        <v>64.22</v>
      </c>
      <c r="L170" s="21">
        <f t="shared" si="138"/>
        <v>80.917199999999994</v>
      </c>
    </row>
    <row r="171" spans="1:12" s="124" customFormat="1" ht="34.5" customHeight="1" x14ac:dyDescent="0.25">
      <c r="A171" s="122" t="s">
        <v>67</v>
      </c>
      <c r="B171" s="123" t="s">
        <v>262</v>
      </c>
      <c r="C171" s="16" t="s">
        <v>422</v>
      </c>
      <c r="D171" s="116" t="s">
        <v>261</v>
      </c>
      <c r="E171" s="1" t="s">
        <v>80</v>
      </c>
      <c r="F171" s="6">
        <v>9</v>
      </c>
      <c r="G171" s="17">
        <v>117.37</v>
      </c>
      <c r="H171" s="19">
        <f>G171*F171</f>
        <v>1056.33</v>
      </c>
      <c r="I171" s="19">
        <v>73.959999999999994</v>
      </c>
      <c r="J171" s="18">
        <f t="shared" ref="J171" si="145">F171*I171</f>
        <v>665.64</v>
      </c>
      <c r="K171" s="62">
        <f t="shared" ref="K171" si="146">G171+I171</f>
        <v>191.32999999999998</v>
      </c>
      <c r="L171" s="21">
        <f t="shared" si="138"/>
        <v>2169.6821999999997</v>
      </c>
    </row>
    <row r="172" spans="1:12" s="124" customFormat="1" ht="34.5" customHeight="1" x14ac:dyDescent="0.25">
      <c r="A172" s="125" t="s">
        <v>67</v>
      </c>
      <c r="B172" s="122" t="s">
        <v>425</v>
      </c>
      <c r="C172" s="109" t="s">
        <v>424</v>
      </c>
      <c r="D172" s="116" t="s">
        <v>423</v>
      </c>
      <c r="E172" s="1" t="s">
        <v>80</v>
      </c>
      <c r="F172" s="6">
        <v>1</v>
      </c>
      <c r="G172" s="17">
        <v>3013.7</v>
      </c>
      <c r="H172" s="19">
        <f>G172*F172</f>
        <v>3013.7</v>
      </c>
      <c r="I172" s="19">
        <v>2348.4699999999998</v>
      </c>
      <c r="J172" s="18">
        <f t="shared" ref="J172" si="147">F172*I172</f>
        <v>2348.4699999999998</v>
      </c>
      <c r="K172" s="62">
        <f t="shared" ref="K172" si="148">G172+I172</f>
        <v>5362.17</v>
      </c>
      <c r="L172" s="21">
        <f t="shared" si="138"/>
        <v>6756.3342000000002</v>
      </c>
    </row>
    <row r="173" spans="1:12" s="155" customFormat="1" ht="34.5" customHeight="1" x14ac:dyDescent="0.25">
      <c r="A173" s="156" t="s">
        <v>67</v>
      </c>
      <c r="B173" s="154" t="s">
        <v>446</v>
      </c>
      <c r="C173" s="109" t="s">
        <v>444</v>
      </c>
      <c r="D173" s="116" t="s">
        <v>445</v>
      </c>
      <c r="E173" s="1" t="s">
        <v>80</v>
      </c>
      <c r="F173" s="6">
        <v>1</v>
      </c>
      <c r="G173" s="17">
        <v>3966.96</v>
      </c>
      <c r="H173" s="19">
        <f>G173*F173</f>
        <v>3966.96</v>
      </c>
      <c r="I173" s="19">
        <v>3238.26</v>
      </c>
      <c r="J173" s="18">
        <f t="shared" ref="J173" si="149">F173*I173</f>
        <v>3238.26</v>
      </c>
      <c r="K173" s="62">
        <f t="shared" ref="K173" si="150">G173+I173</f>
        <v>7205.22</v>
      </c>
      <c r="L173" s="21">
        <f t="shared" si="138"/>
        <v>9078.5771999999997</v>
      </c>
    </row>
    <row r="174" spans="1:12" s="124" customFormat="1" ht="15.75" thickBot="1" x14ac:dyDescent="0.25">
      <c r="A174" s="241"/>
      <c r="B174" s="152"/>
      <c r="C174" s="242"/>
      <c r="D174" s="160"/>
      <c r="E174" s="57"/>
      <c r="F174" s="58"/>
      <c r="G174" s="243"/>
      <c r="H174" s="59"/>
      <c r="I174" s="59"/>
      <c r="J174" s="240"/>
      <c r="K174" s="240"/>
      <c r="L174" s="244"/>
    </row>
    <row r="175" spans="1:12" s="53" customFormat="1" x14ac:dyDescent="0.25">
      <c r="A175" s="196"/>
      <c r="B175" s="197"/>
      <c r="C175" s="198" t="s">
        <v>253</v>
      </c>
      <c r="D175" s="199" t="s">
        <v>229</v>
      </c>
      <c r="E175" s="200"/>
      <c r="F175" s="200"/>
      <c r="G175" s="200"/>
      <c r="H175" s="201"/>
      <c r="I175" s="200"/>
      <c r="J175" s="201"/>
      <c r="K175" s="201"/>
      <c r="L175" s="176">
        <f>SUM(L176:L193)</f>
        <v>34350.773184000005</v>
      </c>
    </row>
    <row r="176" spans="1:12" s="53" customFormat="1" ht="47.25" customHeight="1" x14ac:dyDescent="0.25">
      <c r="A176" s="40" t="s">
        <v>67</v>
      </c>
      <c r="B176" s="42">
        <v>72739</v>
      </c>
      <c r="C176" s="16" t="s">
        <v>296</v>
      </c>
      <c r="D176" s="113" t="s">
        <v>230</v>
      </c>
      <c r="E176" s="11" t="s">
        <v>80</v>
      </c>
      <c r="F176" s="32">
        <v>6</v>
      </c>
      <c r="G176" s="24">
        <v>326.32</v>
      </c>
      <c r="H176" s="87">
        <f t="shared" ref="H176:H183" si="151">G176*F176</f>
        <v>1957.92</v>
      </c>
      <c r="I176" s="95">
        <v>98.26</v>
      </c>
      <c r="J176" s="25">
        <f t="shared" ref="J176:J181" si="152">F176*I176</f>
        <v>589.56000000000006</v>
      </c>
      <c r="K176" s="62">
        <f t="shared" ref="K176:K181" si="153">G176+I176</f>
        <v>424.58</v>
      </c>
      <c r="L176" s="21">
        <f t="shared" ref="L176:L193" si="154">(1+($F$212/100))*(J176+H176)</f>
        <v>3209.8247999999999</v>
      </c>
    </row>
    <row r="177" spans="1:12" s="89" customFormat="1" ht="34.5" customHeight="1" x14ac:dyDescent="0.25">
      <c r="A177" s="40" t="s">
        <v>67</v>
      </c>
      <c r="B177" s="42" t="s">
        <v>244</v>
      </c>
      <c r="C177" s="16" t="s">
        <v>297</v>
      </c>
      <c r="D177" s="113" t="s">
        <v>245</v>
      </c>
      <c r="E177" s="11" t="s">
        <v>80</v>
      </c>
      <c r="F177" s="32">
        <v>6</v>
      </c>
      <c r="G177" s="24">
        <v>159.55000000000001</v>
      </c>
      <c r="H177" s="87">
        <f t="shared" ref="H177" si="155">G177*F177</f>
        <v>957.30000000000007</v>
      </c>
      <c r="I177" s="95">
        <v>23.7</v>
      </c>
      <c r="J177" s="25">
        <f t="shared" ref="J177" si="156">F177*I177</f>
        <v>142.19999999999999</v>
      </c>
      <c r="K177" s="62">
        <f t="shared" ref="K177" si="157">G177+I177</f>
        <v>183.25</v>
      </c>
      <c r="L177" s="21">
        <f t="shared" si="154"/>
        <v>1385.3700000000001</v>
      </c>
    </row>
    <row r="178" spans="1:12" s="53" customFormat="1" ht="31.5" customHeight="1" x14ac:dyDescent="0.25">
      <c r="A178" s="40" t="s">
        <v>67</v>
      </c>
      <c r="B178" s="42">
        <v>95471</v>
      </c>
      <c r="C178" s="16" t="s">
        <v>40</v>
      </c>
      <c r="D178" s="113" t="s">
        <v>231</v>
      </c>
      <c r="E178" s="11" t="s">
        <v>80</v>
      </c>
      <c r="F178" s="32">
        <v>1</v>
      </c>
      <c r="G178" s="86">
        <v>579.42999999999995</v>
      </c>
      <c r="H178" s="87">
        <f t="shared" si="151"/>
        <v>579.42999999999995</v>
      </c>
      <c r="I178" s="95">
        <v>19.07</v>
      </c>
      <c r="J178" s="25">
        <f t="shared" si="152"/>
        <v>19.07</v>
      </c>
      <c r="K178" s="62">
        <f t="shared" si="153"/>
        <v>598.5</v>
      </c>
      <c r="L178" s="21">
        <f t="shared" si="154"/>
        <v>754.11</v>
      </c>
    </row>
    <row r="179" spans="1:12" s="53" customFormat="1" x14ac:dyDescent="0.25">
      <c r="A179" s="40" t="s">
        <v>152</v>
      </c>
      <c r="B179" s="42" t="s">
        <v>234</v>
      </c>
      <c r="C179" s="16" t="s">
        <v>41</v>
      </c>
      <c r="D179" s="120" t="s">
        <v>233</v>
      </c>
      <c r="E179" s="11" t="s">
        <v>80</v>
      </c>
      <c r="F179" s="32">
        <v>1</v>
      </c>
      <c r="G179" s="86">
        <v>21.5</v>
      </c>
      <c r="H179" s="87">
        <f t="shared" si="151"/>
        <v>21.5</v>
      </c>
      <c r="I179" s="95">
        <v>0</v>
      </c>
      <c r="J179" s="25">
        <f t="shared" si="152"/>
        <v>0</v>
      </c>
      <c r="K179" s="62">
        <f t="shared" si="153"/>
        <v>21.5</v>
      </c>
      <c r="L179" s="21">
        <f t="shared" si="154"/>
        <v>27.09</v>
      </c>
    </row>
    <row r="180" spans="1:12" s="53" customFormat="1" ht="42.75" customHeight="1" x14ac:dyDescent="0.25">
      <c r="A180" s="40" t="s">
        <v>67</v>
      </c>
      <c r="B180" s="42">
        <v>93396</v>
      </c>
      <c r="C180" s="16" t="s">
        <v>42</v>
      </c>
      <c r="D180" s="113" t="s">
        <v>232</v>
      </c>
      <c r="E180" s="11" t="s">
        <v>80</v>
      </c>
      <c r="F180" s="32">
        <v>11</v>
      </c>
      <c r="G180" s="86">
        <v>400.81</v>
      </c>
      <c r="H180" s="87">
        <f t="shared" si="151"/>
        <v>4408.91</v>
      </c>
      <c r="I180" s="95">
        <v>74.16</v>
      </c>
      <c r="J180" s="25">
        <f t="shared" si="152"/>
        <v>815.76</v>
      </c>
      <c r="K180" s="62">
        <f t="shared" si="153"/>
        <v>474.97</v>
      </c>
      <c r="L180" s="21">
        <f t="shared" si="154"/>
        <v>6583.0842000000002</v>
      </c>
    </row>
    <row r="181" spans="1:12" s="53" customFormat="1" ht="49.5" customHeight="1" x14ac:dyDescent="0.25">
      <c r="A181" s="40" t="s">
        <v>67</v>
      </c>
      <c r="B181" s="42">
        <v>86920</v>
      </c>
      <c r="C181" s="16" t="s">
        <v>43</v>
      </c>
      <c r="D181" s="113" t="s">
        <v>235</v>
      </c>
      <c r="E181" s="11" t="s">
        <v>80</v>
      </c>
      <c r="F181" s="32">
        <v>1</v>
      </c>
      <c r="G181" s="86">
        <v>562.20000000000005</v>
      </c>
      <c r="H181" s="87">
        <f t="shared" si="151"/>
        <v>562.20000000000005</v>
      </c>
      <c r="I181" s="95">
        <v>47.35</v>
      </c>
      <c r="J181" s="25">
        <f t="shared" si="152"/>
        <v>47.35</v>
      </c>
      <c r="K181" s="62">
        <f t="shared" si="153"/>
        <v>609.55000000000007</v>
      </c>
      <c r="L181" s="21">
        <f t="shared" si="154"/>
        <v>768.03300000000013</v>
      </c>
    </row>
    <row r="182" spans="1:12" s="53" customFormat="1" x14ac:dyDescent="0.25">
      <c r="A182" s="40" t="s">
        <v>152</v>
      </c>
      <c r="B182" s="42">
        <v>37400</v>
      </c>
      <c r="C182" s="16" t="s">
        <v>44</v>
      </c>
      <c r="D182" s="113" t="s">
        <v>236</v>
      </c>
      <c r="E182" s="11" t="s">
        <v>80</v>
      </c>
      <c r="F182" s="32">
        <v>7</v>
      </c>
      <c r="G182" s="86">
        <v>64.959999999999994</v>
      </c>
      <c r="H182" s="87">
        <f t="shared" si="151"/>
        <v>454.71999999999997</v>
      </c>
      <c r="I182" s="95">
        <v>0</v>
      </c>
      <c r="J182" s="25">
        <f t="shared" ref="J182:J183" si="158">F182*I182</f>
        <v>0</v>
      </c>
      <c r="K182" s="62">
        <f t="shared" ref="K182:K183" si="159">G182+I182</f>
        <v>64.959999999999994</v>
      </c>
      <c r="L182" s="21">
        <f t="shared" si="154"/>
        <v>572.94719999999995</v>
      </c>
    </row>
    <row r="183" spans="1:12" s="53" customFormat="1" x14ac:dyDescent="0.25">
      <c r="A183" s="40" t="s">
        <v>152</v>
      </c>
      <c r="B183" s="42">
        <v>37401</v>
      </c>
      <c r="C183" s="16" t="s">
        <v>45</v>
      </c>
      <c r="D183" s="113" t="s">
        <v>237</v>
      </c>
      <c r="E183" s="11" t="s">
        <v>80</v>
      </c>
      <c r="F183" s="32">
        <v>7</v>
      </c>
      <c r="G183" s="86">
        <v>64.959999999999994</v>
      </c>
      <c r="H183" s="87">
        <f t="shared" si="151"/>
        <v>454.71999999999997</v>
      </c>
      <c r="I183" s="95">
        <v>0</v>
      </c>
      <c r="J183" s="25">
        <f t="shared" si="158"/>
        <v>0</v>
      </c>
      <c r="K183" s="62">
        <f t="shared" si="159"/>
        <v>64.959999999999994</v>
      </c>
      <c r="L183" s="21">
        <f t="shared" si="154"/>
        <v>572.94719999999995</v>
      </c>
    </row>
    <row r="184" spans="1:12" s="53" customFormat="1" ht="30.75" customHeight="1" x14ac:dyDescent="0.25">
      <c r="A184" s="40" t="s">
        <v>67</v>
      </c>
      <c r="B184" s="42">
        <v>95547</v>
      </c>
      <c r="C184" s="16" t="s">
        <v>46</v>
      </c>
      <c r="D184" s="113" t="s">
        <v>238</v>
      </c>
      <c r="E184" s="11" t="s">
        <v>80</v>
      </c>
      <c r="F184" s="32">
        <v>9</v>
      </c>
      <c r="G184" s="86">
        <v>63.25</v>
      </c>
      <c r="H184" s="87">
        <f t="shared" ref="H184" si="160">G184*F184</f>
        <v>569.25</v>
      </c>
      <c r="I184" s="95">
        <v>6.25</v>
      </c>
      <c r="J184" s="25">
        <f t="shared" ref="J184" si="161">F184*I184</f>
        <v>56.25</v>
      </c>
      <c r="K184" s="62">
        <f t="shared" ref="K184" si="162">G184+I184</f>
        <v>69.5</v>
      </c>
      <c r="L184" s="21">
        <f t="shared" si="154"/>
        <v>788.13</v>
      </c>
    </row>
    <row r="185" spans="1:12" s="53" customFormat="1" x14ac:dyDescent="0.25">
      <c r="A185" s="40" t="s">
        <v>152</v>
      </c>
      <c r="B185" s="42">
        <v>78769</v>
      </c>
      <c r="C185" s="16" t="s">
        <v>47</v>
      </c>
      <c r="D185" s="113" t="s">
        <v>239</v>
      </c>
      <c r="E185" s="11" t="s">
        <v>80</v>
      </c>
      <c r="F185" s="32">
        <v>3</v>
      </c>
      <c r="G185" s="86">
        <v>104.98</v>
      </c>
      <c r="H185" s="87">
        <f t="shared" ref="H185" si="163">G185*F185</f>
        <v>314.94</v>
      </c>
      <c r="I185" s="95">
        <v>0</v>
      </c>
      <c r="J185" s="25">
        <f t="shared" ref="J185" si="164">F185*I185</f>
        <v>0</v>
      </c>
      <c r="K185" s="62">
        <f t="shared" ref="K185" si="165">G185+I185</f>
        <v>104.98</v>
      </c>
      <c r="L185" s="21">
        <f t="shared" si="154"/>
        <v>396.82440000000003</v>
      </c>
    </row>
    <row r="186" spans="1:12" s="53" customFormat="1" ht="32.25" customHeight="1" x14ac:dyDescent="0.25">
      <c r="A186" s="40" t="s">
        <v>152</v>
      </c>
      <c r="B186" s="42">
        <v>4350</v>
      </c>
      <c r="C186" s="16" t="s">
        <v>48</v>
      </c>
      <c r="D186" s="113" t="s">
        <v>240</v>
      </c>
      <c r="E186" s="11" t="s">
        <v>80</v>
      </c>
      <c r="F186" s="32">
        <v>18</v>
      </c>
      <c r="G186" s="86">
        <v>0.28000000000000003</v>
      </c>
      <c r="H186" s="87">
        <f t="shared" ref="H186" si="166">G186*F186</f>
        <v>5.0400000000000009</v>
      </c>
      <c r="I186" s="95">
        <v>0</v>
      </c>
      <c r="J186" s="25">
        <f t="shared" ref="J186" si="167">F186*I186</f>
        <v>0</v>
      </c>
      <c r="K186" s="62">
        <f t="shared" ref="K186" si="168">G186+I186</f>
        <v>0.28000000000000003</v>
      </c>
      <c r="L186" s="21">
        <f t="shared" si="154"/>
        <v>6.3504000000000014</v>
      </c>
    </row>
    <row r="187" spans="1:12" s="53" customFormat="1" x14ac:dyDescent="0.25">
      <c r="A187" s="40" t="s">
        <v>67</v>
      </c>
      <c r="B187" s="42">
        <v>88309</v>
      </c>
      <c r="C187" s="16" t="s">
        <v>49</v>
      </c>
      <c r="D187" s="113" t="s">
        <v>242</v>
      </c>
      <c r="E187" s="11" t="s">
        <v>57</v>
      </c>
      <c r="F187" s="32">
        <v>8</v>
      </c>
      <c r="G187" s="86">
        <v>0</v>
      </c>
      <c r="H187" s="87">
        <f t="shared" ref="H187" si="169">G187*F187</f>
        <v>0</v>
      </c>
      <c r="I187" s="95">
        <v>19.75</v>
      </c>
      <c r="J187" s="25">
        <f t="shared" ref="J187" si="170">F187*I187</f>
        <v>158</v>
      </c>
      <c r="K187" s="62">
        <f t="shared" ref="K187" si="171">G187+I187</f>
        <v>19.75</v>
      </c>
      <c r="L187" s="21">
        <f t="shared" si="154"/>
        <v>199.08</v>
      </c>
    </row>
    <row r="188" spans="1:12" s="89" customFormat="1" ht="19.5" customHeight="1" x14ac:dyDescent="0.25">
      <c r="A188" s="40" t="s">
        <v>67</v>
      </c>
      <c r="B188" s="42">
        <v>85005</v>
      </c>
      <c r="C188" s="16" t="s">
        <v>298</v>
      </c>
      <c r="D188" s="113" t="s">
        <v>246</v>
      </c>
      <c r="E188" s="11" t="s">
        <v>56</v>
      </c>
      <c r="F188" s="32">
        <v>6.6</v>
      </c>
      <c r="G188" s="86">
        <v>304.64999999999998</v>
      </c>
      <c r="H188" s="87">
        <f t="shared" ref="H188:H193" si="172">G188*F188</f>
        <v>2010.6899999999998</v>
      </c>
      <c r="I188" s="95">
        <v>36.67</v>
      </c>
      <c r="J188" s="25">
        <f t="shared" ref="J188:J193" si="173">F188*I188</f>
        <v>242.02199999999999</v>
      </c>
      <c r="K188" s="62">
        <f t="shared" ref="K188:K193" si="174">G188+I188</f>
        <v>341.32</v>
      </c>
      <c r="L188" s="21">
        <f t="shared" si="154"/>
        <v>2838.4171200000001</v>
      </c>
    </row>
    <row r="189" spans="1:12" s="53" customFormat="1" ht="31.5" customHeight="1" x14ac:dyDescent="0.25">
      <c r="A189" s="42" t="s">
        <v>67</v>
      </c>
      <c r="B189" s="41" t="s">
        <v>208</v>
      </c>
      <c r="C189" s="16" t="s">
        <v>299</v>
      </c>
      <c r="D189" s="116" t="s">
        <v>207</v>
      </c>
      <c r="E189" s="1" t="s">
        <v>56</v>
      </c>
      <c r="F189" s="6">
        <v>22.44</v>
      </c>
      <c r="G189" s="17">
        <v>456.6</v>
      </c>
      <c r="H189" s="25">
        <f t="shared" ref="H189" si="175">G189*F189</f>
        <v>10246.104000000001</v>
      </c>
      <c r="I189" s="94">
        <v>111.96</v>
      </c>
      <c r="J189" s="25">
        <f t="shared" ref="J189" si="176">F189*I189</f>
        <v>2512.3824</v>
      </c>
      <c r="K189" s="62">
        <f t="shared" ref="K189" si="177">G189+I189</f>
        <v>568.56000000000006</v>
      </c>
      <c r="L189" s="21">
        <f t="shared" si="154"/>
        <v>16075.692864000002</v>
      </c>
    </row>
    <row r="190" spans="1:12" s="89" customFormat="1" ht="30" customHeight="1" x14ac:dyDescent="0.25">
      <c r="A190" s="40" t="s">
        <v>67</v>
      </c>
      <c r="B190" s="42">
        <v>92705</v>
      </c>
      <c r="C190" s="16" t="s">
        <v>300</v>
      </c>
      <c r="D190" s="113" t="s">
        <v>225</v>
      </c>
      <c r="E190" s="11" t="s">
        <v>80</v>
      </c>
      <c r="F190" s="32">
        <v>1</v>
      </c>
      <c r="G190" s="24">
        <v>11.78</v>
      </c>
      <c r="H190" s="25">
        <f t="shared" si="172"/>
        <v>11.78</v>
      </c>
      <c r="I190" s="95">
        <v>17.850000000000001</v>
      </c>
      <c r="J190" s="25">
        <f t="shared" si="173"/>
        <v>17.850000000000001</v>
      </c>
      <c r="K190" s="62">
        <f t="shared" si="174"/>
        <v>29.630000000000003</v>
      </c>
      <c r="L190" s="21">
        <f t="shared" si="154"/>
        <v>37.333800000000004</v>
      </c>
    </row>
    <row r="191" spans="1:12" s="89" customFormat="1" x14ac:dyDescent="0.25">
      <c r="A191" s="40" t="s">
        <v>152</v>
      </c>
      <c r="B191" s="42">
        <v>11749</v>
      </c>
      <c r="C191" s="16" t="s">
        <v>301</v>
      </c>
      <c r="D191" s="113" t="s">
        <v>226</v>
      </c>
      <c r="E191" s="11" t="s">
        <v>80</v>
      </c>
      <c r="F191" s="32">
        <v>1</v>
      </c>
      <c r="G191" s="110">
        <v>33.119999999999997</v>
      </c>
      <c r="H191" s="25">
        <f t="shared" si="172"/>
        <v>33.119999999999997</v>
      </c>
      <c r="I191" s="95">
        <v>0</v>
      </c>
      <c r="J191" s="25">
        <f t="shared" si="173"/>
        <v>0</v>
      </c>
      <c r="K191" s="62">
        <f t="shared" si="174"/>
        <v>33.119999999999997</v>
      </c>
      <c r="L191" s="21">
        <f t="shared" si="154"/>
        <v>41.731199999999994</v>
      </c>
    </row>
    <row r="192" spans="1:12" s="89" customFormat="1" x14ac:dyDescent="0.25">
      <c r="A192" s="40" t="s">
        <v>152</v>
      </c>
      <c r="B192" s="42">
        <v>38953</v>
      </c>
      <c r="C192" s="16" t="s">
        <v>302</v>
      </c>
      <c r="D192" s="113" t="s">
        <v>227</v>
      </c>
      <c r="E192" s="11" t="s">
        <v>80</v>
      </c>
      <c r="F192" s="32">
        <v>1</v>
      </c>
      <c r="G192" s="24">
        <v>3.89</v>
      </c>
      <c r="H192" s="25">
        <f t="shared" si="172"/>
        <v>3.89</v>
      </c>
      <c r="I192" s="95">
        <v>0</v>
      </c>
      <c r="J192" s="25">
        <f t="shared" si="173"/>
        <v>0</v>
      </c>
      <c r="K192" s="62">
        <f t="shared" si="174"/>
        <v>3.89</v>
      </c>
      <c r="L192" s="21">
        <f t="shared" si="154"/>
        <v>4.9013999999999998</v>
      </c>
    </row>
    <row r="193" spans="1:12" s="89" customFormat="1" ht="30.75" customHeight="1" x14ac:dyDescent="0.25">
      <c r="A193" s="40" t="s">
        <v>67</v>
      </c>
      <c r="B193" s="42">
        <v>92688</v>
      </c>
      <c r="C193" s="16" t="s">
        <v>303</v>
      </c>
      <c r="D193" s="119" t="s">
        <v>228</v>
      </c>
      <c r="E193" s="11" t="s">
        <v>36</v>
      </c>
      <c r="F193" s="126">
        <v>3</v>
      </c>
      <c r="G193" s="24">
        <v>14.59</v>
      </c>
      <c r="H193" s="25">
        <f t="shared" si="172"/>
        <v>43.769999999999996</v>
      </c>
      <c r="I193" s="95">
        <v>8.93</v>
      </c>
      <c r="J193" s="25">
        <f t="shared" si="173"/>
        <v>26.79</v>
      </c>
      <c r="K193" s="62">
        <f t="shared" si="174"/>
        <v>23.52</v>
      </c>
      <c r="L193" s="21">
        <f t="shared" si="154"/>
        <v>88.905600000000007</v>
      </c>
    </row>
    <row r="194" spans="1:12" ht="15.75" thickBot="1" x14ac:dyDescent="0.3">
      <c r="A194" s="141"/>
      <c r="B194" s="186"/>
      <c r="C194" s="130"/>
      <c r="D194" s="151"/>
      <c r="E194" s="54"/>
      <c r="F194" s="54"/>
      <c r="G194" s="152"/>
      <c r="H194" s="153"/>
      <c r="I194" s="152"/>
      <c r="J194" s="131"/>
      <c r="K194" s="63"/>
      <c r="L194" s="211"/>
    </row>
    <row r="195" spans="1:12" s="89" customFormat="1" x14ac:dyDescent="0.25">
      <c r="A195" s="188"/>
      <c r="B195" s="187"/>
      <c r="C195" s="229" t="s">
        <v>50</v>
      </c>
      <c r="D195" s="34" t="s">
        <v>256</v>
      </c>
      <c r="E195" s="35"/>
      <c r="F195" s="36"/>
      <c r="G195" s="37"/>
      <c r="H195" s="38"/>
      <c r="I195" s="39"/>
      <c r="J195" s="38"/>
      <c r="K195" s="133"/>
      <c r="L195" s="134">
        <f>SUM(L196:L199)</f>
        <v>24382.131480000004</v>
      </c>
    </row>
    <row r="196" spans="1:12" s="89" customFormat="1" ht="45" customHeight="1" x14ac:dyDescent="0.25">
      <c r="A196" s="88" t="s">
        <v>67</v>
      </c>
      <c r="B196" s="88">
        <v>95567</v>
      </c>
      <c r="C196" s="16" t="s">
        <v>463</v>
      </c>
      <c r="D196" s="132" t="s">
        <v>259</v>
      </c>
      <c r="E196" s="1" t="s">
        <v>36</v>
      </c>
      <c r="F196" s="6">
        <v>206</v>
      </c>
      <c r="G196" s="17">
        <v>37.590000000000003</v>
      </c>
      <c r="H196" s="19">
        <f>G196*F196</f>
        <v>7743.5400000000009</v>
      </c>
      <c r="I196" s="19">
        <v>14.94</v>
      </c>
      <c r="J196" s="18">
        <f t="shared" ref="J196" si="178">F196*I196</f>
        <v>3077.64</v>
      </c>
      <c r="K196" s="62">
        <f t="shared" ref="K196:K199" si="179">G196+I196</f>
        <v>52.53</v>
      </c>
      <c r="L196" s="21">
        <f>(1+($F$212/100))*(J196+H196)</f>
        <v>13634.686800000001</v>
      </c>
    </row>
    <row r="197" spans="1:12" s="89" customFormat="1" ht="32.25" customHeight="1" x14ac:dyDescent="0.25">
      <c r="A197" s="88" t="s">
        <v>67</v>
      </c>
      <c r="B197" s="88">
        <v>83659</v>
      </c>
      <c r="C197" s="16" t="s">
        <v>464</v>
      </c>
      <c r="D197" s="116" t="s">
        <v>305</v>
      </c>
      <c r="E197" s="1" t="s">
        <v>80</v>
      </c>
      <c r="F197" s="6">
        <v>9</v>
      </c>
      <c r="G197" s="17">
        <v>322.14</v>
      </c>
      <c r="H197" s="18">
        <f>F197*G197</f>
        <v>2899.2599999999998</v>
      </c>
      <c r="I197" s="19">
        <v>407.72</v>
      </c>
      <c r="J197" s="18">
        <f>I197*F197</f>
        <v>3669.4800000000005</v>
      </c>
      <c r="K197" s="62">
        <f t="shared" si="179"/>
        <v>729.86</v>
      </c>
      <c r="L197" s="21">
        <f>(1+($F$212/100))*(J197+H197)</f>
        <v>8276.6124</v>
      </c>
    </row>
    <row r="198" spans="1:12" s="89" customFormat="1" ht="30" customHeight="1" x14ac:dyDescent="0.25">
      <c r="A198" s="88" t="s">
        <v>67</v>
      </c>
      <c r="B198" s="88" t="s">
        <v>262</v>
      </c>
      <c r="C198" s="16" t="s">
        <v>465</v>
      </c>
      <c r="D198" s="116" t="s">
        <v>261</v>
      </c>
      <c r="E198" s="1" t="s">
        <v>80</v>
      </c>
      <c r="F198" s="6">
        <v>5</v>
      </c>
      <c r="G198" s="17">
        <v>117.37</v>
      </c>
      <c r="H198" s="19">
        <f>G198*F198</f>
        <v>586.85</v>
      </c>
      <c r="I198" s="19">
        <v>73.959999999999994</v>
      </c>
      <c r="J198" s="18">
        <f t="shared" ref="J198:J199" si="180">F198*I198</f>
        <v>369.79999999999995</v>
      </c>
      <c r="K198" s="62">
        <f t="shared" si="179"/>
        <v>191.32999999999998</v>
      </c>
      <c r="L198" s="21">
        <f>(1+($F$212/100))*(J198+H198)</f>
        <v>1205.3789999999999</v>
      </c>
    </row>
    <row r="199" spans="1:12" s="89" customFormat="1" ht="20.25" customHeight="1" x14ac:dyDescent="0.25">
      <c r="A199" s="88" t="s">
        <v>67</v>
      </c>
      <c r="B199" s="88">
        <v>83624</v>
      </c>
      <c r="C199" s="16" t="s">
        <v>466</v>
      </c>
      <c r="D199" s="116" t="s">
        <v>263</v>
      </c>
      <c r="E199" s="1" t="s">
        <v>36</v>
      </c>
      <c r="F199" s="6">
        <v>7.2</v>
      </c>
      <c r="G199" s="17">
        <v>137.55000000000001</v>
      </c>
      <c r="H199" s="19">
        <f>G199*F199</f>
        <v>990.36000000000013</v>
      </c>
      <c r="I199" s="19">
        <v>1.94</v>
      </c>
      <c r="J199" s="18">
        <f t="shared" si="180"/>
        <v>13.968</v>
      </c>
      <c r="K199" s="62">
        <f t="shared" si="179"/>
        <v>139.49</v>
      </c>
      <c r="L199" s="21">
        <f>(1+($F$212/100))*(J199+H199)</f>
        <v>1265.4532800000002</v>
      </c>
    </row>
    <row r="200" spans="1:12" s="89" customFormat="1" ht="15.75" thickBot="1" x14ac:dyDescent="0.3">
      <c r="A200" s="91"/>
      <c r="B200" s="123"/>
      <c r="C200" s="237"/>
      <c r="D200" s="238"/>
      <c r="E200" s="57"/>
      <c r="F200" s="58"/>
      <c r="G200" s="239"/>
      <c r="H200" s="76"/>
      <c r="I200" s="59"/>
      <c r="J200" s="240"/>
      <c r="K200" s="63"/>
      <c r="L200" s="63"/>
    </row>
    <row r="201" spans="1:12" s="89" customFormat="1" x14ac:dyDescent="0.25">
      <c r="A201" s="187"/>
      <c r="B201" s="187"/>
      <c r="C201" s="200" t="s">
        <v>254</v>
      </c>
      <c r="D201" s="230" t="s">
        <v>247</v>
      </c>
      <c r="E201" s="203"/>
      <c r="F201" s="204"/>
      <c r="G201" s="205"/>
      <c r="H201" s="177"/>
      <c r="I201" s="207"/>
      <c r="J201" s="177"/>
      <c r="K201" s="177"/>
      <c r="L201" s="176">
        <f>SUM(L202:L205)</f>
        <v>1863.0371491200001</v>
      </c>
    </row>
    <row r="202" spans="1:12" s="89" customFormat="1" x14ac:dyDescent="0.25">
      <c r="A202" s="88" t="s">
        <v>67</v>
      </c>
      <c r="B202" s="88">
        <v>99803</v>
      </c>
      <c r="C202" s="16" t="s">
        <v>467</v>
      </c>
      <c r="D202" s="116" t="s">
        <v>248</v>
      </c>
      <c r="E202" s="1" t="s">
        <v>56</v>
      </c>
      <c r="F202" s="6">
        <v>500</v>
      </c>
      <c r="G202" s="17">
        <v>0.22</v>
      </c>
      <c r="H202" s="19">
        <f>G202*F202</f>
        <v>110</v>
      </c>
      <c r="I202" s="19">
        <v>1.21</v>
      </c>
      <c r="J202" s="18">
        <f t="shared" ref="J202" si="181">F202*I202</f>
        <v>605</v>
      </c>
      <c r="K202" s="62">
        <f t="shared" ref="K202:K203" si="182">G202+I202</f>
        <v>1.43</v>
      </c>
      <c r="L202" s="21">
        <f>(1+($F$212/100))*(J202+H202)</f>
        <v>900.9</v>
      </c>
    </row>
    <row r="203" spans="1:12" s="89" customFormat="1" x14ac:dyDescent="0.25">
      <c r="A203" s="88" t="s">
        <v>152</v>
      </c>
      <c r="B203" s="88">
        <v>13</v>
      </c>
      <c r="C203" s="16" t="s">
        <v>468</v>
      </c>
      <c r="D203" s="116" t="s">
        <v>249</v>
      </c>
      <c r="E203" s="1" t="s">
        <v>52</v>
      </c>
      <c r="F203" s="6">
        <v>6.3927000000000014</v>
      </c>
      <c r="G203" s="17">
        <v>11.08</v>
      </c>
      <c r="H203" s="18">
        <f>F203*G203</f>
        <v>70.831116000000023</v>
      </c>
      <c r="I203" s="19">
        <v>0</v>
      </c>
      <c r="J203" s="18">
        <f>I203*F203</f>
        <v>0</v>
      </c>
      <c r="K203" s="62">
        <f t="shared" si="182"/>
        <v>11.08</v>
      </c>
      <c r="L203" s="21">
        <f>(1+($F$212/100))*(J203+H203)</f>
        <v>89.247206160000033</v>
      </c>
    </row>
    <row r="204" spans="1:12" s="89" customFormat="1" x14ac:dyDescent="0.25">
      <c r="A204" s="88" t="s">
        <v>152</v>
      </c>
      <c r="B204" s="88">
        <v>5318</v>
      </c>
      <c r="C204" s="16" t="s">
        <v>469</v>
      </c>
      <c r="D204" s="116" t="s">
        <v>250</v>
      </c>
      <c r="E204" s="1" t="s">
        <v>251</v>
      </c>
      <c r="F204" s="6">
        <v>5.6824000000000012</v>
      </c>
      <c r="G204" s="17">
        <v>11.29</v>
      </c>
      <c r="H204" s="19">
        <f>G204*F204</f>
        <v>64.154296000000002</v>
      </c>
      <c r="I204" s="19">
        <v>0</v>
      </c>
      <c r="J204" s="18">
        <f t="shared" ref="J204" si="183">F204*I204</f>
        <v>0</v>
      </c>
      <c r="K204" s="62">
        <f t="shared" ref="K204" si="184">G204+I204</f>
        <v>11.29</v>
      </c>
      <c r="L204" s="21">
        <f>(1+($F$212/100))*(J204+H204)</f>
        <v>80.834412960000009</v>
      </c>
    </row>
    <row r="205" spans="1:12" s="89" customFormat="1" x14ac:dyDescent="0.25">
      <c r="A205" s="88" t="s">
        <v>67</v>
      </c>
      <c r="B205" s="88">
        <v>88316</v>
      </c>
      <c r="C205" s="16" t="s">
        <v>470</v>
      </c>
      <c r="D205" s="116" t="s">
        <v>252</v>
      </c>
      <c r="E205" s="1" t="s">
        <v>57</v>
      </c>
      <c r="F205" s="6">
        <v>42.618000000000009</v>
      </c>
      <c r="G205" s="17">
        <v>0</v>
      </c>
      <c r="H205" s="19">
        <f>G205*F205</f>
        <v>0</v>
      </c>
      <c r="I205" s="19">
        <v>14.75</v>
      </c>
      <c r="J205" s="18">
        <f t="shared" ref="J205" si="185">F205*I205</f>
        <v>628.61550000000011</v>
      </c>
      <c r="K205" s="62">
        <f t="shared" ref="K205" si="186">G205+I205</f>
        <v>14.75</v>
      </c>
      <c r="L205" s="21">
        <f>(1+($F$212/100))*(J205+H205)</f>
        <v>792.05553000000009</v>
      </c>
    </row>
    <row r="206" spans="1:12" s="89" customFormat="1" ht="15.75" thickBot="1" x14ac:dyDescent="0.3">
      <c r="A206" s="91"/>
      <c r="B206" s="91"/>
      <c r="C206" s="237"/>
      <c r="D206" s="238"/>
      <c r="E206" s="2"/>
      <c r="F206" s="10"/>
      <c r="G206" s="22"/>
      <c r="H206" s="76"/>
      <c r="I206" s="231"/>
      <c r="J206" s="23"/>
      <c r="K206" s="63"/>
      <c r="L206" s="63"/>
    </row>
    <row r="207" spans="1:12" x14ac:dyDescent="0.25">
      <c r="A207" s="187"/>
      <c r="B207" s="187"/>
      <c r="C207" s="229" t="s">
        <v>255</v>
      </c>
      <c r="D207" s="230" t="s">
        <v>77</v>
      </c>
      <c r="E207" s="232"/>
      <c r="F207" s="233"/>
      <c r="G207" s="234"/>
      <c r="H207" s="235"/>
      <c r="I207" s="236"/>
      <c r="J207" s="235"/>
      <c r="K207" s="235"/>
      <c r="L207" s="176">
        <f>SUM(L208:L209)</f>
        <v>28319.760000000002</v>
      </c>
    </row>
    <row r="208" spans="1:12" x14ac:dyDescent="0.25">
      <c r="A208" s="3" t="s">
        <v>67</v>
      </c>
      <c r="B208" s="3">
        <v>90778</v>
      </c>
      <c r="C208" s="16" t="s">
        <v>257</v>
      </c>
      <c r="D208" s="116" t="s">
        <v>61</v>
      </c>
      <c r="E208" s="1" t="s">
        <v>57</v>
      </c>
      <c r="F208" s="6">
        <v>80</v>
      </c>
      <c r="G208" s="17">
        <v>1.63</v>
      </c>
      <c r="H208" s="19">
        <f>G208*F208</f>
        <v>130.39999999999998</v>
      </c>
      <c r="I208" s="19">
        <v>114.02</v>
      </c>
      <c r="J208" s="18">
        <f t="shared" ref="J208" si="187">F208*I208</f>
        <v>9121.6</v>
      </c>
      <c r="K208" s="62">
        <f t="shared" ref="K208:K209" si="188">G208+I208</f>
        <v>115.64999999999999</v>
      </c>
      <c r="L208" s="21">
        <f>(1+($F$212/100))*(J208+H208)</f>
        <v>11657.52</v>
      </c>
    </row>
    <row r="209" spans="1:12" ht="15.75" thickBot="1" x14ac:dyDescent="0.3">
      <c r="A209" s="67" t="s">
        <v>67</v>
      </c>
      <c r="B209" s="90" t="s">
        <v>78</v>
      </c>
      <c r="C209" s="16" t="s">
        <v>258</v>
      </c>
      <c r="D209" s="129" t="s">
        <v>79</v>
      </c>
      <c r="E209" s="1" t="s">
        <v>57</v>
      </c>
      <c r="F209" s="6">
        <v>400</v>
      </c>
      <c r="G209" s="17">
        <v>2.23</v>
      </c>
      <c r="H209" s="18">
        <f>F209*G209</f>
        <v>892</v>
      </c>
      <c r="I209" s="19">
        <v>30.83</v>
      </c>
      <c r="J209" s="18">
        <f>I209*F209</f>
        <v>12332</v>
      </c>
      <c r="K209" s="63">
        <f t="shared" si="188"/>
        <v>33.059999999999995</v>
      </c>
      <c r="L209" s="137">
        <f>(1+($F$212/100))*(J209+H209)</f>
        <v>16662.240000000002</v>
      </c>
    </row>
    <row r="210" spans="1:12" ht="15.75" thickBot="1" x14ac:dyDescent="0.3">
      <c r="A210" s="29"/>
      <c r="B210" s="29"/>
      <c r="C210" s="30"/>
      <c r="D210" s="269"/>
      <c r="E210" s="269"/>
      <c r="F210" s="269"/>
      <c r="G210" s="269"/>
      <c r="H210" s="30"/>
      <c r="I210" s="269"/>
      <c r="J210" s="30"/>
      <c r="K210" s="139"/>
      <c r="L210" s="128"/>
    </row>
    <row r="211" spans="1:12" ht="17.25" x14ac:dyDescent="0.3">
      <c r="A211" s="296" t="s">
        <v>51</v>
      </c>
      <c r="B211" s="297"/>
      <c r="C211" s="297"/>
      <c r="D211" s="297"/>
      <c r="E211" s="297"/>
      <c r="F211" s="297"/>
      <c r="G211" s="293">
        <f>L7+L18+L207+L50+L70+L85+L59+L114+L102+L175+L201+L195+L147+L118</f>
        <v>956268.74727820803</v>
      </c>
      <c r="H211" s="294"/>
      <c r="I211" s="294"/>
      <c r="J211" s="295"/>
      <c r="K211" s="64"/>
      <c r="L211" s="138"/>
    </row>
    <row r="212" spans="1:12" ht="16.5" thickBot="1" x14ac:dyDescent="0.3">
      <c r="A212" s="298" t="s">
        <v>418</v>
      </c>
      <c r="B212" s="299"/>
      <c r="C212" s="299"/>
      <c r="D212" s="299"/>
      <c r="E212" s="299"/>
      <c r="F212" s="271">
        <v>26</v>
      </c>
      <c r="G212" s="290">
        <f>$G$211*(F212/100)</f>
        <v>248629.87429233411</v>
      </c>
      <c r="H212" s="291"/>
      <c r="I212" s="291"/>
      <c r="J212" s="292"/>
      <c r="K212" s="26"/>
      <c r="L212" s="65"/>
    </row>
    <row r="213" spans="1:12" ht="21.75" customHeight="1" x14ac:dyDescent="0.25"/>
  </sheetData>
  <mergeCells count="33">
    <mergeCell ref="D1:L1"/>
    <mergeCell ref="A1:C3"/>
    <mergeCell ref="A8:B8"/>
    <mergeCell ref="A7:B7"/>
    <mergeCell ref="D3:L3"/>
    <mergeCell ref="A5:A6"/>
    <mergeCell ref="B4:D4"/>
    <mergeCell ref="G7:H7"/>
    <mergeCell ref="I7:J7"/>
    <mergeCell ref="D5:D6"/>
    <mergeCell ref="B5:B6"/>
    <mergeCell ref="L5:L6"/>
    <mergeCell ref="C5:C6"/>
    <mergeCell ref="E5:E6"/>
    <mergeCell ref="F5:F6"/>
    <mergeCell ref="G5:H5"/>
    <mergeCell ref="G212:J212"/>
    <mergeCell ref="G211:J211"/>
    <mergeCell ref="A211:F211"/>
    <mergeCell ref="A212:E212"/>
    <mergeCell ref="A112:B112"/>
    <mergeCell ref="G112:J112"/>
    <mergeCell ref="I5:J5"/>
    <mergeCell ref="K5:K6"/>
    <mergeCell ref="A14:B14"/>
    <mergeCell ref="G14:J14"/>
    <mergeCell ref="A111:B111"/>
    <mergeCell ref="G111:J111"/>
    <mergeCell ref="I10:J10"/>
    <mergeCell ref="G10:H10"/>
    <mergeCell ref="E10:F10"/>
    <mergeCell ref="G8:H8"/>
    <mergeCell ref="I8:J8"/>
  </mergeCells>
  <phoneticPr fontId="10" type="noConversion"/>
  <pageMargins left="0.23622047244094491" right="0.23622047244094491" top="0.74803149606299213" bottom="0.74803149606299213" header="0.31496062992125984" footer="0.31496062992125984"/>
  <pageSetup paperSize="9" scale="70" fitToHeight="0" orientation="landscape" verticalDpi="300" r:id="rId1"/>
  <headerFooter>
    <oddFooter>Página &amp;P de &amp;N</oddFooter>
  </headerFooter>
  <rowBreaks count="2" manualBreakCount="2">
    <brk id="34" max="11" man="1"/>
    <brk id="83"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ORÇAMENTO</vt:lpstr>
      <vt:lpstr>ORÇAMENTO!Area_de_impressao</vt:lpstr>
      <vt:lpstr>ORÇAMENTO!Titulos_de_impressao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2019-08-29T11:55:43Z</cp:lastPrinted>
  <dcterms:created xsi:type="dcterms:W3CDTF">2013-03-25T12:22:42Z</dcterms:created>
  <dcterms:modified xsi:type="dcterms:W3CDTF">2019-08-30T14:06:07Z</dcterms:modified>
</cp:coreProperties>
</file>