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IO DAS ANTAS\1 Processos Licitatórios 2026\PE - LIMPEZA\PROCESSO\"/>
    </mc:Choice>
  </mc:AlternateContent>
  <bookViews>
    <workbookView xWindow="0" yWindow="0" windowWidth="24000" windowHeight="9615" activeTab="1"/>
  </bookViews>
  <sheets>
    <sheet name="08 HORAS" sheetId="1" r:id="rId1"/>
    <sheet name="04 HORAS" sheetId="5" r:id="rId2"/>
  </sheets>
  <definedNames>
    <definedName name="_xlnm.Print_Area" localSheetId="1">'04 HORAS'!$B$1:$E$147</definedName>
    <definedName name="_xlnm.Print_Area" localSheetId="0">'08 HORAS'!$B$1:$E$147</definedName>
    <definedName name="CLIENTE___RESIDENCIAL_MANTHATAN" localSheetId="1">#REF!</definedName>
    <definedName name="CLIENTE___RESIDENCIAL_MANTHATAN">#REF!</definedName>
    <definedName name="Excel_BuiltIn_Print_Area_6" localSheetId="1">#REF!</definedName>
    <definedName name="Excel_BuiltIn_Print_Area_6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5" i="5" l="1"/>
  <c r="D127" i="5"/>
  <c r="E117" i="5"/>
  <c r="E136" i="5" s="1"/>
  <c r="E108" i="5"/>
  <c r="E103" i="5"/>
  <c r="D98" i="5"/>
  <c r="D79" i="5"/>
  <c r="D85" i="5" s="1"/>
  <c r="E62" i="5"/>
  <c r="D57" i="5"/>
  <c r="D42" i="5"/>
  <c r="D41" i="5"/>
  <c r="E29" i="5"/>
  <c r="E35" i="5" s="1"/>
  <c r="E24" i="5"/>
  <c r="E61" i="5" l="1"/>
  <c r="E50" i="5"/>
  <c r="E56" i="5"/>
  <c r="E132" i="5"/>
  <c r="E55" i="5"/>
  <c r="E54" i="5"/>
  <c r="E53" i="5"/>
  <c r="E52" i="5"/>
  <c r="E51" i="5"/>
  <c r="E80" i="5"/>
  <c r="E41" i="5"/>
  <c r="E42" i="5"/>
  <c r="E81" i="5"/>
  <c r="D43" i="5"/>
  <c r="E83" i="5"/>
  <c r="E82" i="5"/>
  <c r="E49" i="5"/>
  <c r="E64" i="5"/>
  <c r="E68" i="5" s="1"/>
  <c r="E74" i="5" s="1"/>
  <c r="E84" i="5"/>
  <c r="D102" i="5"/>
  <c r="E79" i="5"/>
  <c r="E43" i="5" l="1"/>
  <c r="E57" i="5"/>
  <c r="E73" i="5" s="1"/>
  <c r="D44" i="5"/>
  <c r="E44" i="5" s="1"/>
  <c r="E85" i="5"/>
  <c r="E134" i="5" s="1"/>
  <c r="E145" i="1"/>
  <c r="E29" i="1"/>
  <c r="E45" i="5" l="1"/>
  <c r="E72" i="5" s="1"/>
  <c r="E75" i="5" s="1"/>
  <c r="E91" i="5"/>
  <c r="E95" i="5"/>
  <c r="E94" i="5"/>
  <c r="E93" i="5"/>
  <c r="E96" i="5"/>
  <c r="E92" i="5"/>
  <c r="E133" i="5"/>
  <c r="E97" i="5"/>
  <c r="D45" i="5"/>
  <c r="D42" i="1"/>
  <c r="D127" i="1"/>
  <c r="E117" i="1"/>
  <c r="E136" i="1" s="1"/>
  <c r="E103" i="1"/>
  <c r="E108" i="1" s="1"/>
  <c r="D98" i="1"/>
  <c r="D79" i="1"/>
  <c r="E62" i="1"/>
  <c r="D57" i="1"/>
  <c r="D41" i="1"/>
  <c r="E35" i="1"/>
  <c r="E24" i="1"/>
  <c r="E98" i="5" l="1"/>
  <c r="E107" i="5" s="1"/>
  <c r="E109" i="5" s="1"/>
  <c r="E135" i="5" s="1"/>
  <c r="E137" i="5" s="1"/>
  <c r="D43" i="1"/>
  <c r="D44" i="1"/>
  <c r="D45" i="1" s="1"/>
  <c r="D85" i="1"/>
  <c r="E61" i="1"/>
  <c r="D102" i="1"/>
  <c r="E56" i="1"/>
  <c r="E55" i="1"/>
  <c r="E41" i="1"/>
  <c r="E83" i="1"/>
  <c r="E79" i="1"/>
  <c r="E53" i="1"/>
  <c r="E42" i="1"/>
  <c r="E132" i="1"/>
  <c r="E54" i="1"/>
  <c r="E84" i="1"/>
  <c r="E51" i="1"/>
  <c r="E81" i="1"/>
  <c r="E50" i="1"/>
  <c r="E52" i="1"/>
  <c r="E80" i="1"/>
  <c r="E64" i="1"/>
  <c r="E82" i="1"/>
  <c r="E49" i="1"/>
  <c r="E44" i="1"/>
  <c r="E121" i="5" l="1"/>
  <c r="E122" i="5" s="1"/>
  <c r="E68" i="1"/>
  <c r="E74" i="1" s="1"/>
  <c r="E43" i="1"/>
  <c r="E45" i="1" s="1"/>
  <c r="E72" i="1" s="1"/>
  <c r="E85" i="1"/>
  <c r="E134" i="1" s="1"/>
  <c r="E57" i="1"/>
  <c r="E73" i="1" s="1"/>
  <c r="E126" i="5" l="1"/>
  <c r="E125" i="5"/>
  <c r="E124" i="5"/>
  <c r="E127" i="5" s="1"/>
  <c r="E128" i="5" s="1"/>
  <c r="E138" i="5" s="1"/>
  <c r="E139" i="5" s="1"/>
  <c r="E144" i="5" s="1"/>
  <c r="E146" i="5" s="1"/>
  <c r="E147" i="5" s="1"/>
  <c r="E75" i="1"/>
  <c r="E133" i="1" s="1"/>
  <c r="E95" i="1" l="1"/>
  <c r="E93" i="1"/>
  <c r="E94" i="1"/>
  <c r="E91" i="1"/>
  <c r="E96" i="1"/>
  <c r="E97" i="1"/>
  <c r="E92" i="1"/>
  <c r="E98" i="1" l="1"/>
  <c r="E107" i="1" l="1"/>
  <c r="E109" i="1" s="1"/>
  <c r="E135" i="1" s="1"/>
  <c r="E137" i="1" s="1"/>
  <c r="E121" i="1" l="1"/>
  <c r="E122" i="1" s="1"/>
  <c r="E124" i="1" l="1"/>
  <c r="E125" i="1"/>
  <c r="E126" i="1"/>
  <c r="E127" i="1" l="1"/>
  <c r="E128" i="1" s="1"/>
  <c r="E138" i="1" s="1"/>
  <c r="E139" i="1" s="1"/>
  <c r="E144" i="1" s="1"/>
  <c r="E146" i="1" s="1"/>
  <c r="E147" i="1" s="1"/>
</calcChain>
</file>

<file path=xl/sharedStrings.xml><?xml version="1.0" encoding="utf-8"?>
<sst xmlns="http://schemas.openxmlformats.org/spreadsheetml/2006/main" count="446" uniqueCount="138">
  <si>
    <t>PLANILHA DE CUSTOS E FORMAÇÃO DE PREÇOS</t>
  </si>
  <si>
    <t>Item</t>
  </si>
  <si>
    <t>Data:</t>
  </si>
  <si>
    <t>Hora:</t>
  </si>
  <si>
    <t>Discriminação dos Serviços (dados referentes à contratação)</t>
  </si>
  <si>
    <t>A</t>
  </si>
  <si>
    <t>Data da apresentação da proposta (dia/mês/ano)</t>
  </si>
  <si>
    <t>B</t>
  </si>
  <si>
    <t>Município</t>
  </si>
  <si>
    <t>C</t>
  </si>
  <si>
    <t>Nº de Registro da Convenção Coletiva de Trabalho no MTE:</t>
  </si>
  <si>
    <t>D</t>
  </si>
  <si>
    <t>Nº de meses de execução contratual</t>
  </si>
  <si>
    <t>TIPO DE SERVIÇO</t>
  </si>
  <si>
    <t>UNIDADE DE MEDIDA</t>
  </si>
  <si>
    <t>QTDE</t>
  </si>
  <si>
    <t>IDENTIFICAÇÃO DO SERVIÇO</t>
  </si>
  <si>
    <t>Dados complementares para composição dos custos referente à mão-de-obra</t>
  </si>
  <si>
    <t xml:space="preserve">Tipo de serviço (mesmo serviço com características distintas) </t>
  </si>
  <si>
    <t>Limpeza</t>
  </si>
  <si>
    <t>Classificação Brasileira de Ocupações (CBO)</t>
  </si>
  <si>
    <t>5143- 20</t>
  </si>
  <si>
    <t xml:space="preserve">Salário Normativo da Categoria Profissional </t>
  </si>
  <si>
    <t>Categoria Profissional (vinculada à execução contratual)</t>
  </si>
  <si>
    <t>Data base da categoria (dia / mês / ano)</t>
  </si>
  <si>
    <t>Módulo 1: COMPOSIÇÃO DA REMUNERAÇÃO</t>
  </si>
  <si>
    <t>Composição da Remuneração</t>
  </si>
  <si>
    <t>Valor (R$)</t>
  </si>
  <si>
    <t xml:space="preserve">Salário Base </t>
  </si>
  <si>
    <t>Adicional de periculosidade</t>
  </si>
  <si>
    <t>Adicional de insalubridade</t>
  </si>
  <si>
    <t xml:space="preserve">Adicional noturno </t>
  </si>
  <si>
    <t>E</t>
  </si>
  <si>
    <t>Adicional de hora noturna reduzida</t>
  </si>
  <si>
    <t>F</t>
  </si>
  <si>
    <t>Outros (Feriado )</t>
  </si>
  <si>
    <t>Total da Remuneração</t>
  </si>
  <si>
    <t>Módulo 2: ENCARGOS E BENEFÍCIOS ANUAIS, MENSAIS E DIÁRIOS</t>
  </si>
  <si>
    <t>Submódulo 2.1 - 13º (décimo terceiro) Salário e Adicional de Férias</t>
  </si>
  <si>
    <t>2.1</t>
  </si>
  <si>
    <t>13º Salário, Férias e Adicional de Férias</t>
  </si>
  <si>
    <t>Percentual (%)</t>
  </si>
  <si>
    <t>13º (décimo terceiro) Salário</t>
  </si>
  <si>
    <t>Adicional de Férias</t>
  </si>
  <si>
    <t>Subtotal</t>
  </si>
  <si>
    <t>Incidência do submódulo 2.2 sobre o submódulo 2.1</t>
  </si>
  <si>
    <t xml:space="preserve">TOTAL </t>
  </si>
  <si>
    <t>Submódulo 2.2 - Encargos Previdenciários (GPS), Fundo de Garantia por Tempo de Serviço (FGTS) e outras contribuições.</t>
  </si>
  <si>
    <t>2.2</t>
  </si>
  <si>
    <t>GPS, FGTS e outras contribuições</t>
  </si>
  <si>
    <t>INSS</t>
  </si>
  <si>
    <t>Salário Educação</t>
  </si>
  <si>
    <t>SESC ou SESI</t>
  </si>
  <si>
    <t>SENAI - SENAC</t>
  </si>
  <si>
    <t>SEBRAE</t>
  </si>
  <si>
    <t>G</t>
  </si>
  <si>
    <t>INCRA</t>
  </si>
  <si>
    <t>H</t>
  </si>
  <si>
    <t>FGTS</t>
  </si>
  <si>
    <t>TOTAL</t>
  </si>
  <si>
    <t>Submódulo 2.3 - Benefícios Mensais e Diários.</t>
  </si>
  <si>
    <t>2.3</t>
  </si>
  <si>
    <t>Benefícios Mensais e Diários</t>
  </si>
  <si>
    <t>Transporte</t>
  </si>
  <si>
    <t>Alimentação</t>
  </si>
  <si>
    <t xml:space="preserve">Benefício assistência ao trabalhador </t>
  </si>
  <si>
    <t>Contribuição Assistencial Patronal</t>
  </si>
  <si>
    <t xml:space="preserve">E </t>
  </si>
  <si>
    <t>Benefício 3</t>
  </si>
  <si>
    <t>Benefício 4</t>
  </si>
  <si>
    <t>Outros (especificar)</t>
  </si>
  <si>
    <t>Total dos Benefícios Mensais e Diários</t>
  </si>
  <si>
    <t>Quadro-Resumo do Módulo 2 - Encargos e Benefícios anuais, mensais e diários</t>
  </si>
  <si>
    <t>Encargos e Benefícios Anuais, Mensais e Diários</t>
  </si>
  <si>
    <t>13º (décimo terceiro) Salário, Férias e Adicional de Férias</t>
  </si>
  <si>
    <t>Módulo 3 - Provisão para Rescisão</t>
  </si>
  <si>
    <t>Provisão para Rescisão</t>
  </si>
  <si>
    <t>Aviso Prévio Indenizado</t>
  </si>
  <si>
    <t>Incidência do FGTS sobre o Aviso Prévio Indenizado</t>
  </si>
  <si>
    <t>Multa do FGTS sobre o Aviso Prévio Indenizado</t>
  </si>
  <si>
    <t>Aviso Prévio Trabalhado</t>
  </si>
  <si>
    <t>Incidência dos encargos do submódulo 2.2 sobre o Aviso Prévio Trabalhado</t>
  </si>
  <si>
    <t>Multa do FGTS sobre o Aviso Prévio Trabalhado</t>
  </si>
  <si>
    <t>Módulo 4 - Custo de Reposição do Profissional Ausente</t>
  </si>
  <si>
    <t>Submódulo 4.1 - Ausências Legais</t>
  </si>
  <si>
    <t>4.1</t>
  </si>
  <si>
    <t>Ausências Legais</t>
  </si>
  <si>
    <t>Férias</t>
  </si>
  <si>
    <t>Licença Paternidade</t>
  </si>
  <si>
    <t>Ausência por acidente de trabalho</t>
  </si>
  <si>
    <t>Licença Maternidade</t>
  </si>
  <si>
    <t>Auxílio Doença</t>
  </si>
  <si>
    <t>Submódulo 4.2 - Intrajornada</t>
  </si>
  <si>
    <t>4.2</t>
  </si>
  <si>
    <t>Intrajornada</t>
  </si>
  <si>
    <t>Intervalo para repouso ou alimentação</t>
  </si>
  <si>
    <t>Quadro-Resumo do Módulo 4 - Custo de Reposição do Profissional Ausente</t>
  </si>
  <si>
    <t>Custo de Reposição do Profissional Ausente</t>
  </si>
  <si>
    <t>Módulo 5 - INSUMOS DIVERSOS</t>
  </si>
  <si>
    <t>Insumos Diversos</t>
  </si>
  <si>
    <t>Uniformes e EPI's</t>
  </si>
  <si>
    <t>Materiais</t>
  </si>
  <si>
    <t>Equipamentos</t>
  </si>
  <si>
    <t>Total de Insumos diversos</t>
  </si>
  <si>
    <t>MÓDULO 6 - CUSTOS INDIRETOS, TRIBUTOS E LUCRO</t>
  </si>
  <si>
    <t>Custos Indiretos, Tributos e Lucro</t>
  </si>
  <si>
    <t>Custos Indiretos</t>
  </si>
  <si>
    <t>Lucro</t>
  </si>
  <si>
    <t>C.1. Tributos Federais (PIS)</t>
  </si>
  <si>
    <t>C.1. Tributos Federais (COFINS)</t>
  </si>
  <si>
    <t>C.3. Tributos Municipais (ISS)</t>
  </si>
  <si>
    <t>TOTAL DE TRIBUTOS</t>
  </si>
  <si>
    <t>TOTAL DOS CUSTOS INDIRETOS, TRIBUTOS E LUCRO</t>
  </si>
  <si>
    <t>QUADRO-RESUMO DO CUSTO POR EMPREGADO</t>
  </si>
  <si>
    <t>Mão de obra vinculada à execução contratual (valor por empregado)</t>
  </si>
  <si>
    <t>Módulo 1 - Composição da Remuneração</t>
  </si>
  <si>
    <t>Módulo 2 - Encargos e Benefícios Anuais, Mensais e Diários</t>
  </si>
  <si>
    <t>Módulo 5 - Insumos Diversos</t>
  </si>
  <si>
    <t>Subtotal (A + B +C+ D+E)</t>
  </si>
  <si>
    <t>Módulo 6 – Custos Indiretos, Tributos e Lucro</t>
  </si>
  <si>
    <t>VALOR TOTAL POR EMPREGADO</t>
  </si>
  <si>
    <t>QUADRO DEMONSTRATIVO DO VALOR GLOBAL DA PROPOSTA</t>
  </si>
  <si>
    <t>VALOR GLOBAL DA PROPOSTA</t>
  </si>
  <si>
    <t>DESCRIÇÃO</t>
  </si>
  <si>
    <t>VALOR (R$)</t>
  </si>
  <si>
    <t>Valor proposto por unidade de medida</t>
  </si>
  <si>
    <t>Quantidade de Postos (funcionarios)</t>
  </si>
  <si>
    <t>Valor mensal do serviço (A * B)</t>
  </si>
  <si>
    <t>Valor global da proposta</t>
  </si>
  <si>
    <t>Razão Social</t>
  </si>
  <si>
    <t>CNPJ nº</t>
  </si>
  <si>
    <t xml:space="preserve">LICITAÇÃO - PREGÃO Nº: </t>
  </si>
  <si>
    <t>SC000124/2026</t>
  </si>
  <si>
    <r>
      <t xml:space="preserve">Tributos </t>
    </r>
    <r>
      <rPr>
        <sz val="8"/>
        <color rgb="FFFF0000"/>
        <rFont val="Arial"/>
        <family val="2"/>
      </rPr>
      <t>(Utilizar os percentuais de acordo com o regime tributário a que estiver sujeito)</t>
    </r>
  </si>
  <si>
    <t>Mensal</t>
  </si>
  <si>
    <r>
      <t xml:space="preserve">SAT </t>
    </r>
    <r>
      <rPr>
        <sz val="8"/>
        <color rgb="FFFF0000"/>
        <rFont val="Arial"/>
        <family val="2"/>
      </rPr>
      <t>(Utilizar o RAT Ajustado conforme GFIP: RAT x FAP)</t>
    </r>
  </si>
  <si>
    <r>
      <rPr>
        <b/>
        <sz val="8"/>
        <color indexed="8"/>
        <rFont val="Arial"/>
        <family val="2"/>
      </rPr>
      <t>SERVIÇO DE LIMPEZA, CONSERVAÇÃO E HIGIENIZAÇÃO – JORNADA DE 08 HORAS DIÁRIAS:</t>
    </r>
    <r>
      <rPr>
        <sz val="8"/>
        <color indexed="8"/>
        <rFont val="Arial"/>
        <family val="2"/>
      </rPr>
      <t xml:space="preserve"> prestação de serviço continuado de limpeza, conservação e higienização interna e externa, com fornecimento de mão de obra exclusiva, equipamentos, materiais e utensílios.</t>
    </r>
  </si>
  <si>
    <r>
      <rPr>
        <b/>
        <sz val="8"/>
        <color indexed="8"/>
        <rFont val="Arial"/>
        <family val="2"/>
      </rPr>
      <t>SERVIÇO DE LIMPEZA, CONSERVAÇÃO E HIGIENIZAÇÃO – JORNADA DE 04 HORAS DIÁRIAS:</t>
    </r>
    <r>
      <rPr>
        <sz val="8"/>
        <color indexed="8"/>
        <rFont val="Arial"/>
        <family val="2"/>
      </rPr>
      <t xml:space="preserve"> prestação de serviço continuado de limpeza, conservação e higienização interna e externa, com fornecimento de mão de obra exclusiva, equipamentos, materiais e utensílios.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</si>
</sst>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0.0000%"/>
    <numFmt numFmtId="166" formatCode="_-* #,##0.0000_-;\-* #,##0.0000_-;_-* &quot;-&quot;????_-;_-@_-"/>
    <numFmt numFmtId="167" formatCode="0.0000"/>
    <numFmt numFmtId="168" formatCode="0.00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0"/>
  </cellStyleXfs>
  <cellXfs count="133">
    <xf numFmtId="0" fontId="0" fillId="0" borderId="0" xfId="0"/>
    <xf numFmtId="0" fontId="4" fillId="2" borderId="0" xfId="0" applyFont="1" applyFill="1" applyAlignment="1">
      <alignment vertical="center"/>
    </xf>
    <xf numFmtId="0" fontId="4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4" fontId="5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164" fontId="6" fillId="2" borderId="3" xfId="3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justify" vertical="center" wrapText="1"/>
    </xf>
    <xf numFmtId="10" fontId="4" fillId="2" borderId="3" xfId="0" applyNumberFormat="1" applyFont="1" applyFill="1" applyBorder="1" applyAlignment="1">
      <alignment horizontal="center" vertical="center"/>
    </xf>
    <xf numFmtId="164" fontId="5" fillId="2" borderId="3" xfId="3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>
      <alignment horizontal="justify" vertical="center" wrapText="1"/>
    </xf>
    <xf numFmtId="10" fontId="8" fillId="2" borderId="3" xfId="0" applyNumberFormat="1" applyFont="1" applyFill="1" applyBorder="1" applyAlignment="1">
      <alignment horizontal="center" vertical="center"/>
    </xf>
    <xf numFmtId="43" fontId="4" fillId="2" borderId="0" xfId="0" applyNumberFormat="1" applyFont="1" applyFill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44" fontId="6" fillId="2" borderId="3" xfId="1" applyFont="1" applyFill="1" applyBorder="1" applyAlignment="1" applyProtection="1">
      <alignment horizontal="center" vertical="center" wrapText="1"/>
      <protection locked="0"/>
    </xf>
    <xf numFmtId="165" fontId="4" fillId="2" borderId="0" xfId="2" applyNumberFormat="1" applyFont="1" applyFill="1" applyAlignment="1">
      <alignment vertical="center"/>
    </xf>
    <xf numFmtId="10" fontId="5" fillId="2" borderId="3" xfId="2" applyNumberFormat="1" applyFont="1" applyFill="1" applyBorder="1" applyAlignment="1" applyProtection="1">
      <alignment horizontal="center" vertical="center"/>
      <protection locked="0"/>
    </xf>
    <xf numFmtId="10" fontId="6" fillId="2" borderId="3" xfId="2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vertical="center"/>
    </xf>
    <xf numFmtId="10" fontId="4" fillId="2" borderId="0" xfId="2" applyNumberFormat="1" applyFont="1" applyFill="1" applyAlignment="1">
      <alignment vertical="center"/>
    </xf>
    <xf numFmtId="10" fontId="8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vertical="center"/>
    </xf>
    <xf numFmtId="44" fontId="4" fillId="2" borderId="0" xfId="1" applyFont="1" applyFill="1" applyAlignment="1">
      <alignment vertical="center"/>
    </xf>
    <xf numFmtId="44" fontId="5" fillId="2" borderId="3" xfId="1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>
      <alignment horizontal="center" vertical="center"/>
    </xf>
    <xf numFmtId="168" fontId="4" fillId="2" borderId="3" xfId="0" applyNumberFormat="1" applyFont="1" applyFill="1" applyBorder="1" applyAlignment="1">
      <alignment horizontal="center" vertical="center" wrapText="1"/>
    </xf>
    <xf numFmtId="10" fontId="8" fillId="2" borderId="3" xfId="0" applyNumberFormat="1" applyFont="1" applyFill="1" applyBorder="1" applyAlignment="1">
      <alignment horizontal="center" vertical="center" wrapText="1"/>
    </xf>
    <xf numFmtId="10" fontId="4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164" fontId="4" fillId="2" borderId="3" xfId="0" applyNumberFormat="1" applyFont="1" applyFill="1" applyBorder="1" applyAlignment="1">
      <alignment horizontal="justify" vertical="center" wrapText="1"/>
    </xf>
    <xf numFmtId="164" fontId="4" fillId="2" borderId="3" xfId="1" applyNumberFormat="1" applyFont="1" applyFill="1" applyBorder="1" applyAlignment="1">
      <alignment horizontal="justify" vertical="center" wrapText="1"/>
    </xf>
    <xf numFmtId="44" fontId="4" fillId="2" borderId="3" xfId="0" applyNumberFormat="1" applyFont="1" applyFill="1" applyBorder="1" applyAlignment="1">
      <alignment horizontal="justify" vertical="center" wrapText="1"/>
    </xf>
    <xf numFmtId="1" fontId="4" fillId="2" borderId="3" xfId="0" applyNumberFormat="1" applyFont="1" applyFill="1" applyBorder="1" applyAlignment="1">
      <alignment horizontal="left" vertical="center" wrapText="1"/>
    </xf>
    <xf numFmtId="44" fontId="4" fillId="2" borderId="3" xfId="1" applyFont="1" applyFill="1" applyBorder="1" applyAlignment="1">
      <alignment horizontal="justify" vertical="center" wrapText="1"/>
    </xf>
    <xf numFmtId="0" fontId="4" fillId="2" borderId="0" xfId="0" applyFont="1" applyFill="1" applyBorder="1"/>
    <xf numFmtId="0" fontId="5" fillId="2" borderId="12" xfId="0" applyFont="1" applyFill="1" applyBorder="1" applyAlignment="1">
      <alignment horizontal="center" vertical="center" wrapText="1"/>
    </xf>
    <xf numFmtId="20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4" fillId="0" borderId="13" xfId="0" applyFont="1" applyBorder="1" applyAlignment="1">
      <alignment horizontal="center"/>
    </xf>
    <xf numFmtId="9" fontId="5" fillId="2" borderId="13" xfId="0" applyNumberFormat="1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vertical="center"/>
      <protection locked="0"/>
    </xf>
    <xf numFmtId="0" fontId="6" fillId="2" borderId="1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3" xfId="0" applyFont="1" applyFill="1" applyBorder="1" applyAlignment="1" applyProtection="1">
      <alignment vertical="center"/>
      <protection locked="0"/>
    </xf>
    <xf numFmtId="0" fontId="6" fillId="4" borderId="12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44" fontId="8" fillId="3" borderId="3" xfId="0" applyNumberFormat="1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20" fontId="3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3" xfId="0" applyFont="1" applyFill="1" applyBorder="1" applyAlignment="1" applyProtection="1">
      <alignment horizontal="left" vertical="center"/>
      <protection locked="0"/>
    </xf>
  </cellXfs>
  <cellStyles count="5">
    <cellStyle name="Moeda" xfId="1" builtinId="4"/>
    <cellStyle name="Moeda 5" xfId="3"/>
    <cellStyle name="Normal" xfId="0" builtinId="0"/>
    <cellStyle name="Normal 2" xfId="4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7"/>
  <sheetViews>
    <sheetView zoomScale="95" zoomScaleNormal="95" workbookViewId="0">
      <selection activeCell="H124" sqref="H124"/>
    </sheetView>
  </sheetViews>
  <sheetFormatPr defaultRowHeight="15" customHeight="1" x14ac:dyDescent="0.2"/>
  <cols>
    <col min="1" max="1" width="4.5703125" style="2" customWidth="1"/>
    <col min="2" max="2" width="14" style="2" customWidth="1"/>
    <col min="3" max="3" width="60" style="2" customWidth="1"/>
    <col min="4" max="4" width="20.5703125" style="2" customWidth="1"/>
    <col min="5" max="5" width="33.5703125" style="2" customWidth="1"/>
    <col min="6" max="6" width="9.140625" style="2"/>
    <col min="7" max="7" width="13.140625" style="2" customWidth="1"/>
    <col min="8" max="16384" width="9.140625" style="2"/>
  </cols>
  <sheetData>
    <row r="1" spans="1:7" ht="15" customHeight="1" x14ac:dyDescent="0.2">
      <c r="A1" s="44"/>
      <c r="B1" s="89" t="s">
        <v>0</v>
      </c>
      <c r="C1" s="89"/>
      <c r="D1" s="89"/>
      <c r="E1" s="89"/>
      <c r="F1" s="1"/>
      <c r="G1" s="1"/>
    </row>
    <row r="2" spans="1:7" ht="15" customHeight="1" x14ac:dyDescent="0.2">
      <c r="A2" s="44"/>
      <c r="B2" s="89"/>
      <c r="C2" s="89"/>
      <c r="D2" s="89"/>
      <c r="E2" s="89"/>
      <c r="F2" s="1"/>
      <c r="G2" s="1"/>
    </row>
    <row r="3" spans="1:7" ht="15" customHeight="1" x14ac:dyDescent="0.2">
      <c r="A3" s="44"/>
      <c r="B3" s="90" t="s">
        <v>131</v>
      </c>
      <c r="C3" s="91"/>
      <c r="D3" s="69" t="s">
        <v>1</v>
      </c>
      <c r="E3" s="70">
        <v>1</v>
      </c>
      <c r="F3" s="1"/>
      <c r="G3" s="1"/>
    </row>
    <row r="4" spans="1:7" ht="15" customHeight="1" x14ac:dyDescent="0.2">
      <c r="A4" s="44"/>
      <c r="B4" s="72" t="s">
        <v>129</v>
      </c>
      <c r="C4" s="73"/>
      <c r="D4" s="69" t="s">
        <v>130</v>
      </c>
      <c r="E4" s="74"/>
      <c r="F4" s="1"/>
      <c r="G4" s="1"/>
    </row>
    <row r="5" spans="1:7" ht="15" customHeight="1" x14ac:dyDescent="0.2">
      <c r="A5" s="44"/>
      <c r="B5" s="3" t="s">
        <v>2</v>
      </c>
      <c r="C5" s="92"/>
      <c r="D5" s="93"/>
      <c r="E5" s="94"/>
      <c r="F5" s="1"/>
      <c r="G5" s="1"/>
    </row>
    <row r="6" spans="1:7" ht="15" customHeight="1" x14ac:dyDescent="0.2">
      <c r="A6" s="44"/>
      <c r="B6" s="3" t="s">
        <v>3</v>
      </c>
      <c r="C6" s="95"/>
      <c r="D6" s="93"/>
      <c r="E6" s="94"/>
      <c r="F6" s="1"/>
      <c r="G6" s="1"/>
    </row>
    <row r="7" spans="1:7" ht="15" customHeight="1" x14ac:dyDescent="0.2">
      <c r="A7" s="44"/>
      <c r="B7" s="45"/>
      <c r="C7" s="46"/>
      <c r="D7" s="47"/>
      <c r="E7" s="48"/>
      <c r="F7" s="1"/>
      <c r="G7" s="1"/>
    </row>
    <row r="8" spans="1:7" ht="15" customHeight="1" x14ac:dyDescent="0.2">
      <c r="A8" s="44"/>
      <c r="B8" s="86" t="s">
        <v>4</v>
      </c>
      <c r="C8" s="87"/>
      <c r="D8" s="87"/>
      <c r="E8" s="88"/>
      <c r="F8" s="1"/>
      <c r="G8" s="1"/>
    </row>
    <row r="9" spans="1:7" ht="15" customHeight="1" x14ac:dyDescent="0.2">
      <c r="A9" s="44"/>
      <c r="B9" s="4" t="s">
        <v>5</v>
      </c>
      <c r="C9" s="96" t="s">
        <v>6</v>
      </c>
      <c r="D9" s="96"/>
      <c r="E9" s="5"/>
      <c r="F9" s="1"/>
      <c r="G9" s="1"/>
    </row>
    <row r="10" spans="1:7" ht="15" customHeight="1" x14ac:dyDescent="0.2">
      <c r="A10" s="44"/>
      <c r="B10" s="4" t="s">
        <v>7</v>
      </c>
      <c r="C10" s="96" t="s">
        <v>8</v>
      </c>
      <c r="D10" s="96"/>
      <c r="E10" s="9"/>
      <c r="F10" s="1"/>
      <c r="G10" s="1"/>
    </row>
    <row r="11" spans="1:7" ht="15" customHeight="1" x14ac:dyDescent="0.2">
      <c r="A11" s="44"/>
      <c r="B11" s="4" t="s">
        <v>9</v>
      </c>
      <c r="C11" s="96" t="s">
        <v>10</v>
      </c>
      <c r="D11" s="96"/>
      <c r="E11" s="7" t="s">
        <v>132</v>
      </c>
      <c r="F11" s="1"/>
      <c r="G11" s="1"/>
    </row>
    <row r="12" spans="1:7" ht="15" customHeight="1" x14ac:dyDescent="0.2">
      <c r="A12" s="44"/>
      <c r="B12" s="4" t="s">
        <v>11</v>
      </c>
      <c r="C12" s="96" t="s">
        <v>12</v>
      </c>
      <c r="D12" s="96"/>
      <c r="E12" s="8">
        <v>12</v>
      </c>
      <c r="F12" s="1"/>
      <c r="G12" s="1"/>
    </row>
    <row r="13" spans="1:7" ht="15" customHeight="1" x14ac:dyDescent="0.2">
      <c r="A13" s="44"/>
      <c r="B13" s="49"/>
      <c r="C13" s="50"/>
      <c r="D13" s="47"/>
      <c r="E13" s="48"/>
      <c r="F13" s="1"/>
      <c r="G13" s="1"/>
    </row>
    <row r="14" spans="1:7" ht="15" customHeight="1" x14ac:dyDescent="0.2">
      <c r="A14" s="44"/>
      <c r="B14" s="97" t="s">
        <v>13</v>
      </c>
      <c r="C14" s="97"/>
      <c r="D14" s="60" t="s">
        <v>14</v>
      </c>
      <c r="E14" s="60" t="s">
        <v>15</v>
      </c>
      <c r="F14" s="1"/>
      <c r="G14" s="1"/>
    </row>
    <row r="15" spans="1:7" ht="15" customHeight="1" x14ac:dyDescent="0.2">
      <c r="A15" s="44"/>
      <c r="B15" s="106" t="s">
        <v>136</v>
      </c>
      <c r="C15" s="107"/>
      <c r="D15" s="110" t="s">
        <v>134</v>
      </c>
      <c r="E15" s="99">
        <v>21</v>
      </c>
      <c r="F15" s="1"/>
      <c r="G15" s="1"/>
    </row>
    <row r="16" spans="1:7" ht="22.5" customHeight="1" x14ac:dyDescent="0.2">
      <c r="A16" s="44"/>
      <c r="B16" s="108"/>
      <c r="C16" s="109"/>
      <c r="D16" s="111"/>
      <c r="E16" s="100"/>
      <c r="F16" s="1"/>
      <c r="G16" s="1"/>
    </row>
    <row r="17" spans="1:7" ht="15" customHeight="1" x14ac:dyDescent="0.2">
      <c r="A17" s="44"/>
      <c r="B17" s="49"/>
      <c r="C17" s="50"/>
      <c r="D17" s="47"/>
      <c r="E17" s="48"/>
      <c r="F17" s="1"/>
      <c r="G17" s="1"/>
    </row>
    <row r="18" spans="1:7" ht="15" customHeight="1" x14ac:dyDescent="0.2">
      <c r="A18" s="44"/>
      <c r="B18" s="101" t="s">
        <v>16</v>
      </c>
      <c r="C18" s="101"/>
      <c r="D18" s="101"/>
      <c r="E18" s="101"/>
      <c r="F18" s="1"/>
      <c r="G18" s="1"/>
    </row>
    <row r="19" spans="1:7" ht="15" customHeight="1" x14ac:dyDescent="0.2">
      <c r="A19" s="44"/>
      <c r="B19" s="102"/>
      <c r="C19" s="103"/>
      <c r="D19" s="103"/>
      <c r="E19" s="48"/>
      <c r="F19" s="1"/>
      <c r="G19" s="1"/>
    </row>
    <row r="20" spans="1:7" ht="15" customHeight="1" x14ac:dyDescent="0.2">
      <c r="A20" s="44"/>
      <c r="B20" s="104" t="s">
        <v>17</v>
      </c>
      <c r="C20" s="104"/>
      <c r="D20" s="104"/>
      <c r="E20" s="104"/>
      <c r="F20" s="1"/>
      <c r="G20" s="1"/>
    </row>
    <row r="21" spans="1:7" ht="15" customHeight="1" x14ac:dyDescent="0.2">
      <c r="A21" s="44"/>
      <c r="B21" s="4">
        <v>1</v>
      </c>
      <c r="C21" s="105" t="s">
        <v>18</v>
      </c>
      <c r="D21" s="105"/>
      <c r="E21" s="9" t="s">
        <v>19</v>
      </c>
      <c r="F21" s="1"/>
      <c r="G21" s="1"/>
    </row>
    <row r="22" spans="1:7" ht="15" customHeight="1" x14ac:dyDescent="0.2">
      <c r="A22" s="44"/>
      <c r="B22" s="4">
        <v>2</v>
      </c>
      <c r="C22" s="105" t="s">
        <v>20</v>
      </c>
      <c r="D22" s="105"/>
      <c r="E22" s="51" t="s">
        <v>21</v>
      </c>
      <c r="F22" s="1"/>
      <c r="G22" s="1"/>
    </row>
    <row r="23" spans="1:7" ht="15" customHeight="1" x14ac:dyDescent="0.2">
      <c r="A23" s="44"/>
      <c r="B23" s="4">
        <v>3</v>
      </c>
      <c r="C23" s="112" t="s">
        <v>22</v>
      </c>
      <c r="D23" s="112"/>
      <c r="E23" s="10">
        <v>0</v>
      </c>
      <c r="F23" s="1"/>
      <c r="G23" s="1"/>
    </row>
    <row r="24" spans="1:7" ht="15" customHeight="1" x14ac:dyDescent="0.2">
      <c r="A24" s="44"/>
      <c r="B24" s="4">
        <v>4</v>
      </c>
      <c r="C24" s="105" t="s">
        <v>23</v>
      </c>
      <c r="D24" s="105"/>
      <c r="E24" s="11" t="str">
        <f>E21</f>
        <v>Limpeza</v>
      </c>
      <c r="F24" s="1"/>
      <c r="G24" s="1"/>
    </row>
    <row r="25" spans="1:7" ht="15" customHeight="1" x14ac:dyDescent="0.2">
      <c r="A25" s="44"/>
      <c r="B25" s="4">
        <v>5</v>
      </c>
      <c r="C25" s="105" t="s">
        <v>24</v>
      </c>
      <c r="D25" s="105"/>
      <c r="E25" s="12">
        <v>46023</v>
      </c>
      <c r="F25" s="1"/>
      <c r="G25" s="1"/>
    </row>
    <row r="26" spans="1:7" ht="15" customHeight="1" x14ac:dyDescent="0.2">
      <c r="A26" s="44"/>
      <c r="B26" s="102"/>
      <c r="C26" s="103"/>
      <c r="D26" s="103"/>
      <c r="E26" s="52"/>
      <c r="F26" s="1"/>
      <c r="G26" s="1"/>
    </row>
    <row r="27" spans="1:7" ht="15" customHeight="1" x14ac:dyDescent="0.2">
      <c r="A27" s="44"/>
      <c r="B27" s="101" t="s">
        <v>25</v>
      </c>
      <c r="C27" s="101"/>
      <c r="D27" s="101"/>
      <c r="E27" s="101"/>
      <c r="F27" s="1"/>
      <c r="G27" s="1"/>
    </row>
    <row r="28" spans="1:7" ht="15" customHeight="1" x14ac:dyDescent="0.2">
      <c r="A28" s="44"/>
      <c r="B28" s="13">
        <v>1</v>
      </c>
      <c r="C28" s="98" t="s">
        <v>26</v>
      </c>
      <c r="D28" s="98"/>
      <c r="E28" s="13" t="s">
        <v>27</v>
      </c>
      <c r="F28" s="1"/>
      <c r="G28" s="1"/>
    </row>
    <row r="29" spans="1:7" ht="15" customHeight="1" x14ac:dyDescent="0.2">
      <c r="A29" s="44"/>
      <c r="B29" s="6" t="s">
        <v>5</v>
      </c>
      <c r="C29" s="112" t="s">
        <v>28</v>
      </c>
      <c r="D29" s="112"/>
      <c r="E29" s="10">
        <f>E23-E31</f>
        <v>0</v>
      </c>
      <c r="F29" s="1"/>
      <c r="G29" s="1"/>
    </row>
    <row r="30" spans="1:7" ht="15" customHeight="1" x14ac:dyDescent="0.2">
      <c r="A30" s="44"/>
      <c r="B30" s="6" t="s">
        <v>7</v>
      </c>
      <c r="C30" s="112" t="s">
        <v>29</v>
      </c>
      <c r="D30" s="112"/>
      <c r="E30" s="10">
        <v>0</v>
      </c>
      <c r="F30" s="1"/>
      <c r="G30" s="1"/>
    </row>
    <row r="31" spans="1:7" ht="15" customHeight="1" x14ac:dyDescent="0.2">
      <c r="A31" s="44"/>
      <c r="B31" s="6" t="s">
        <v>9</v>
      </c>
      <c r="C31" s="112" t="s">
        <v>30</v>
      </c>
      <c r="D31" s="112"/>
      <c r="E31" s="10">
        <v>0</v>
      </c>
      <c r="F31" s="1"/>
      <c r="G31" s="1"/>
    </row>
    <row r="32" spans="1:7" ht="15" customHeight="1" x14ac:dyDescent="0.2">
      <c r="A32" s="44"/>
      <c r="B32" s="6" t="s">
        <v>11</v>
      </c>
      <c r="C32" s="112" t="s">
        <v>31</v>
      </c>
      <c r="D32" s="112"/>
      <c r="E32" s="10">
        <v>0</v>
      </c>
      <c r="F32" s="1"/>
      <c r="G32" s="1"/>
    </row>
    <row r="33" spans="1:7" ht="15" customHeight="1" x14ac:dyDescent="0.2">
      <c r="A33" s="44"/>
      <c r="B33" s="6" t="s">
        <v>32</v>
      </c>
      <c r="C33" s="112" t="s">
        <v>33</v>
      </c>
      <c r="D33" s="112"/>
      <c r="E33" s="10">
        <v>0</v>
      </c>
      <c r="F33" s="1"/>
      <c r="G33" s="1"/>
    </row>
    <row r="34" spans="1:7" ht="15" customHeight="1" x14ac:dyDescent="0.2">
      <c r="A34" s="44"/>
      <c r="B34" s="6" t="s">
        <v>34</v>
      </c>
      <c r="C34" s="112" t="s">
        <v>35</v>
      </c>
      <c r="D34" s="112"/>
      <c r="E34" s="10">
        <v>0</v>
      </c>
      <c r="F34" s="1"/>
      <c r="G34" s="1"/>
    </row>
    <row r="35" spans="1:7" ht="15" customHeight="1" x14ac:dyDescent="0.2">
      <c r="A35" s="44"/>
      <c r="B35" s="98" t="s">
        <v>36</v>
      </c>
      <c r="C35" s="98"/>
      <c r="D35" s="98"/>
      <c r="E35" s="14">
        <f>SUM(E29:E34)</f>
        <v>0</v>
      </c>
      <c r="F35" s="1"/>
      <c r="G35" s="1"/>
    </row>
    <row r="36" spans="1:7" ht="6.75" customHeight="1" x14ac:dyDescent="0.2">
      <c r="A36" s="44"/>
      <c r="B36" s="61"/>
      <c r="C36" s="62"/>
      <c r="D36" s="63"/>
      <c r="E36" s="64"/>
      <c r="F36" s="1"/>
      <c r="G36" s="1"/>
    </row>
    <row r="37" spans="1:7" ht="15" customHeight="1" x14ac:dyDescent="0.2">
      <c r="A37" s="44"/>
      <c r="B37" s="114" t="s">
        <v>37</v>
      </c>
      <c r="C37" s="115"/>
      <c r="D37" s="115"/>
      <c r="E37" s="116"/>
      <c r="F37" s="1"/>
      <c r="G37" s="1"/>
    </row>
    <row r="38" spans="1:7" ht="6" customHeight="1" x14ac:dyDescent="0.2">
      <c r="A38" s="44"/>
      <c r="B38" s="65"/>
      <c r="C38" s="66"/>
      <c r="D38" s="66"/>
      <c r="E38" s="64"/>
      <c r="F38" s="1"/>
      <c r="G38" s="1"/>
    </row>
    <row r="39" spans="1:7" ht="15" customHeight="1" x14ac:dyDescent="0.2">
      <c r="A39" s="44"/>
      <c r="B39" s="104" t="s">
        <v>38</v>
      </c>
      <c r="C39" s="104"/>
      <c r="D39" s="104"/>
      <c r="E39" s="104"/>
      <c r="F39" s="1"/>
      <c r="G39" s="1"/>
    </row>
    <row r="40" spans="1:7" ht="15" customHeight="1" x14ac:dyDescent="0.2">
      <c r="A40" s="44"/>
      <c r="B40" s="4" t="s">
        <v>39</v>
      </c>
      <c r="C40" s="4" t="s">
        <v>40</v>
      </c>
      <c r="D40" s="15" t="s">
        <v>41</v>
      </c>
      <c r="E40" s="4" t="s">
        <v>27</v>
      </c>
      <c r="F40" s="1"/>
      <c r="G40" s="1"/>
    </row>
    <row r="41" spans="1:7" ht="15" customHeight="1" x14ac:dyDescent="0.2">
      <c r="A41" s="44"/>
      <c r="B41" s="4" t="s">
        <v>5</v>
      </c>
      <c r="C41" s="16" t="s">
        <v>42</v>
      </c>
      <c r="D41" s="17">
        <f>ROUND(1/12,4)</f>
        <v>8.3299999999999999E-2</v>
      </c>
      <c r="E41" s="18">
        <f>ROUND($E$35*D41,2)</f>
        <v>0</v>
      </c>
      <c r="F41" s="1"/>
      <c r="G41" s="1"/>
    </row>
    <row r="42" spans="1:7" ht="15" customHeight="1" x14ac:dyDescent="0.2">
      <c r="A42" s="44"/>
      <c r="B42" s="4" t="s">
        <v>7</v>
      </c>
      <c r="C42" s="16" t="s">
        <v>43</v>
      </c>
      <c r="D42" s="17">
        <f>ROUND(11.11%,4)</f>
        <v>0.1111</v>
      </c>
      <c r="E42" s="18">
        <f>ROUND($E$35*D42,2)</f>
        <v>0</v>
      </c>
      <c r="F42" s="1"/>
      <c r="G42" s="1"/>
    </row>
    <row r="43" spans="1:7" ht="15" customHeight="1" x14ac:dyDescent="0.2">
      <c r="A43" s="44"/>
      <c r="B43" s="4" t="s">
        <v>9</v>
      </c>
      <c r="C43" s="19" t="s">
        <v>44</v>
      </c>
      <c r="D43" s="20">
        <f>SUM(D41:D42)</f>
        <v>0.19440000000000002</v>
      </c>
      <c r="E43" s="14">
        <f>SUM(E41:E42)</f>
        <v>0</v>
      </c>
      <c r="F43" s="1"/>
      <c r="G43" s="1"/>
    </row>
    <row r="44" spans="1:7" ht="15" customHeight="1" x14ac:dyDescent="0.2">
      <c r="A44" s="44"/>
      <c r="B44" s="4" t="s">
        <v>11</v>
      </c>
      <c r="C44" s="16" t="s">
        <v>45</v>
      </c>
      <c r="D44" s="17">
        <f>D43*D57</f>
        <v>6.0264000000000005E-2</v>
      </c>
      <c r="E44" s="18">
        <f>ROUND($E$35*D44,2)</f>
        <v>0</v>
      </c>
      <c r="F44" s="1"/>
      <c r="G44" s="1"/>
    </row>
    <row r="45" spans="1:7" ht="15" customHeight="1" x14ac:dyDescent="0.2">
      <c r="A45" s="44"/>
      <c r="B45" s="104" t="s">
        <v>46</v>
      </c>
      <c r="C45" s="104"/>
      <c r="D45" s="20">
        <f>SUM(D43:D44)</f>
        <v>0.254664</v>
      </c>
      <c r="E45" s="14">
        <f>SUM(E43:E44)</f>
        <v>0</v>
      </c>
      <c r="F45" s="1"/>
      <c r="G45" s="1"/>
    </row>
    <row r="46" spans="1:7" ht="15" customHeight="1" x14ac:dyDescent="0.2">
      <c r="A46" s="44"/>
      <c r="B46" s="54"/>
      <c r="C46" s="56"/>
      <c r="D46" s="56"/>
      <c r="E46" s="53"/>
      <c r="F46" s="1"/>
      <c r="G46" s="1"/>
    </row>
    <row r="47" spans="1:7" ht="21" customHeight="1" x14ac:dyDescent="0.2">
      <c r="A47" s="44"/>
      <c r="B47" s="117" t="s">
        <v>47</v>
      </c>
      <c r="C47" s="117"/>
      <c r="D47" s="117"/>
      <c r="E47" s="117"/>
      <c r="F47" s="1"/>
      <c r="G47" s="1"/>
    </row>
    <row r="48" spans="1:7" ht="15" customHeight="1" x14ac:dyDescent="0.2">
      <c r="A48" s="44"/>
      <c r="B48" s="15" t="s">
        <v>48</v>
      </c>
      <c r="C48" s="19" t="s">
        <v>49</v>
      </c>
      <c r="D48" s="15" t="s">
        <v>41</v>
      </c>
      <c r="E48" s="15" t="s">
        <v>27</v>
      </c>
      <c r="F48" s="21"/>
      <c r="G48" s="1"/>
    </row>
    <row r="49" spans="1:7" ht="15" customHeight="1" x14ac:dyDescent="0.2">
      <c r="A49" s="44"/>
      <c r="B49" s="11" t="s">
        <v>5</v>
      </c>
      <c r="C49" s="16" t="s">
        <v>50</v>
      </c>
      <c r="D49" s="17">
        <v>0.2</v>
      </c>
      <c r="E49" s="18">
        <f t="shared" ref="E49:E56" si="0">ROUND($E$35*D49,2)</f>
        <v>0</v>
      </c>
      <c r="F49" s="1"/>
      <c r="G49" s="1"/>
    </row>
    <row r="50" spans="1:7" ht="15" customHeight="1" x14ac:dyDescent="0.2">
      <c r="A50" s="44"/>
      <c r="B50" s="11" t="s">
        <v>7</v>
      </c>
      <c r="C50" s="16" t="s">
        <v>51</v>
      </c>
      <c r="D50" s="17">
        <v>0</v>
      </c>
      <c r="E50" s="18">
        <f>ROUND($E$35*D50,2)</f>
        <v>0</v>
      </c>
      <c r="F50" s="1"/>
      <c r="G50" s="1"/>
    </row>
    <row r="51" spans="1:7" ht="15" customHeight="1" x14ac:dyDescent="0.2">
      <c r="A51" s="44"/>
      <c r="B51" s="11" t="s">
        <v>9</v>
      </c>
      <c r="C51" s="16" t="s">
        <v>135</v>
      </c>
      <c r="D51" s="17">
        <v>0.03</v>
      </c>
      <c r="E51" s="18">
        <f t="shared" si="0"/>
        <v>0</v>
      </c>
      <c r="F51" s="1"/>
      <c r="G51" s="1"/>
    </row>
    <row r="52" spans="1:7" ht="15" customHeight="1" x14ac:dyDescent="0.2">
      <c r="A52" s="44"/>
      <c r="B52" s="11" t="s">
        <v>11</v>
      </c>
      <c r="C52" s="16" t="s">
        <v>52</v>
      </c>
      <c r="D52" s="17">
        <v>0</v>
      </c>
      <c r="E52" s="18">
        <f t="shared" si="0"/>
        <v>0</v>
      </c>
      <c r="F52" s="1"/>
      <c r="G52" s="1"/>
    </row>
    <row r="53" spans="1:7" ht="15" customHeight="1" x14ac:dyDescent="0.2">
      <c r="A53" s="44"/>
      <c r="B53" s="11" t="s">
        <v>32</v>
      </c>
      <c r="C53" s="16" t="s">
        <v>53</v>
      </c>
      <c r="D53" s="17">
        <v>0</v>
      </c>
      <c r="E53" s="18">
        <f t="shared" si="0"/>
        <v>0</v>
      </c>
      <c r="F53" s="1"/>
      <c r="G53" s="1"/>
    </row>
    <row r="54" spans="1:7" ht="15" customHeight="1" x14ac:dyDescent="0.2">
      <c r="A54" s="44"/>
      <c r="B54" s="11" t="s">
        <v>34</v>
      </c>
      <c r="C54" s="16" t="s">
        <v>54</v>
      </c>
      <c r="D54" s="17">
        <v>0</v>
      </c>
      <c r="E54" s="18">
        <f t="shared" si="0"/>
        <v>0</v>
      </c>
      <c r="F54" s="1"/>
      <c r="G54" s="1"/>
    </row>
    <row r="55" spans="1:7" ht="15" customHeight="1" x14ac:dyDescent="0.2">
      <c r="A55" s="44"/>
      <c r="B55" s="11" t="s">
        <v>55</v>
      </c>
      <c r="C55" s="16" t="s">
        <v>56</v>
      </c>
      <c r="D55" s="17">
        <v>0</v>
      </c>
      <c r="E55" s="18">
        <f t="shared" si="0"/>
        <v>0</v>
      </c>
      <c r="F55" s="1"/>
      <c r="G55" s="1"/>
    </row>
    <row r="56" spans="1:7" ht="15" customHeight="1" x14ac:dyDescent="0.2">
      <c r="A56" s="44"/>
      <c r="B56" s="11" t="s">
        <v>57</v>
      </c>
      <c r="C56" s="16" t="s">
        <v>58</v>
      </c>
      <c r="D56" s="17">
        <v>0.08</v>
      </c>
      <c r="E56" s="18">
        <f t="shared" si="0"/>
        <v>0</v>
      </c>
      <c r="F56" s="1"/>
      <c r="G56" s="1"/>
    </row>
    <row r="57" spans="1:7" ht="15" customHeight="1" x14ac:dyDescent="0.2">
      <c r="A57" s="44"/>
      <c r="B57" s="113" t="s">
        <v>59</v>
      </c>
      <c r="C57" s="113"/>
      <c r="D57" s="20">
        <f>ROUND(SUM(D49:D56),4)</f>
        <v>0.31</v>
      </c>
      <c r="E57" s="14">
        <f>ROUND(SUM(E49:E56),2)</f>
        <v>0</v>
      </c>
      <c r="F57" s="1"/>
      <c r="G57" s="1"/>
    </row>
    <row r="58" spans="1:7" ht="15" customHeight="1" x14ac:dyDescent="0.2">
      <c r="A58" s="44"/>
      <c r="B58" s="54"/>
      <c r="C58" s="56"/>
      <c r="D58" s="56"/>
      <c r="E58" s="53"/>
      <c r="F58" s="1"/>
      <c r="G58" s="1"/>
    </row>
    <row r="59" spans="1:7" ht="15" customHeight="1" x14ac:dyDescent="0.2">
      <c r="A59" s="44"/>
      <c r="B59" s="118" t="s">
        <v>60</v>
      </c>
      <c r="C59" s="118"/>
      <c r="D59" s="118"/>
      <c r="E59" s="118"/>
      <c r="F59" s="1"/>
      <c r="G59" s="1"/>
    </row>
    <row r="60" spans="1:7" ht="15" customHeight="1" x14ac:dyDescent="0.2">
      <c r="A60" s="44"/>
      <c r="B60" s="6" t="s">
        <v>61</v>
      </c>
      <c r="C60" s="98" t="s">
        <v>62</v>
      </c>
      <c r="D60" s="98"/>
      <c r="E60" s="6" t="s">
        <v>27</v>
      </c>
      <c r="F60" s="1"/>
      <c r="G60" s="1"/>
    </row>
    <row r="61" spans="1:7" ht="15" customHeight="1" x14ac:dyDescent="0.2">
      <c r="A61" s="44"/>
      <c r="B61" s="6" t="s">
        <v>5</v>
      </c>
      <c r="C61" s="119" t="s">
        <v>63</v>
      </c>
      <c r="D61" s="119"/>
      <c r="E61" s="10">
        <f>IF(((G63*2*G61)-(E29*0.06))&lt;0,0,((G63*2*G61)-(E29*0.06)))</f>
        <v>0</v>
      </c>
      <c r="F61" s="1"/>
      <c r="G61" s="1"/>
    </row>
    <row r="62" spans="1:7" ht="15" customHeight="1" x14ac:dyDescent="0.2">
      <c r="A62" s="44"/>
      <c r="B62" s="6" t="s">
        <v>7</v>
      </c>
      <c r="C62" s="120" t="s">
        <v>64</v>
      </c>
      <c r="D62" s="120"/>
      <c r="E62" s="10">
        <f>G65*G61*(1-G67)</f>
        <v>0</v>
      </c>
      <c r="F62" s="1"/>
      <c r="G62" s="1"/>
    </row>
    <row r="63" spans="1:7" ht="15" customHeight="1" x14ac:dyDescent="0.2">
      <c r="A63" s="44"/>
      <c r="B63" s="6" t="s">
        <v>9</v>
      </c>
      <c r="C63" s="119" t="s">
        <v>65</v>
      </c>
      <c r="D63" s="119"/>
      <c r="E63" s="10"/>
      <c r="F63" s="1"/>
      <c r="G63" s="1"/>
    </row>
    <row r="64" spans="1:7" ht="15" customHeight="1" x14ac:dyDescent="0.2">
      <c r="A64" s="44"/>
      <c r="B64" s="6" t="s">
        <v>11</v>
      </c>
      <c r="C64" s="119" t="s">
        <v>66</v>
      </c>
      <c r="D64" s="119"/>
      <c r="E64" s="10">
        <f>E35*1%</f>
        <v>0</v>
      </c>
      <c r="F64" s="1"/>
      <c r="G64" s="1"/>
    </row>
    <row r="65" spans="1:7" ht="15" customHeight="1" x14ac:dyDescent="0.2">
      <c r="A65" s="44"/>
      <c r="B65" s="22" t="s">
        <v>67</v>
      </c>
      <c r="C65" s="119" t="s">
        <v>68</v>
      </c>
      <c r="D65" s="119"/>
      <c r="E65" s="10">
        <v>0</v>
      </c>
      <c r="F65" s="1"/>
      <c r="G65" s="1"/>
    </row>
    <row r="66" spans="1:7" ht="15" customHeight="1" x14ac:dyDescent="0.2">
      <c r="A66" s="44"/>
      <c r="B66" s="22" t="s">
        <v>34</v>
      </c>
      <c r="C66" s="119" t="s">
        <v>69</v>
      </c>
      <c r="D66" s="119"/>
      <c r="E66" s="10">
        <v>0</v>
      </c>
      <c r="F66" s="1"/>
      <c r="G66" s="1"/>
    </row>
    <row r="67" spans="1:7" ht="15" customHeight="1" x14ac:dyDescent="0.2">
      <c r="A67" s="44"/>
      <c r="B67" s="22" t="s">
        <v>55</v>
      </c>
      <c r="C67" s="120" t="s">
        <v>70</v>
      </c>
      <c r="D67" s="120"/>
      <c r="E67" s="10">
        <v>0</v>
      </c>
      <c r="F67" s="1"/>
      <c r="G67" s="1"/>
    </row>
    <row r="68" spans="1:7" ht="15" customHeight="1" x14ac:dyDescent="0.2">
      <c r="A68" s="44"/>
      <c r="B68" s="104" t="s">
        <v>71</v>
      </c>
      <c r="C68" s="104"/>
      <c r="D68" s="104"/>
      <c r="E68" s="23">
        <f>ROUND(SUM(E61:E67),2)</f>
        <v>0</v>
      </c>
      <c r="F68" s="1"/>
      <c r="G68" s="1"/>
    </row>
    <row r="69" spans="1:7" ht="15" customHeight="1" x14ac:dyDescent="0.2">
      <c r="A69" s="44"/>
      <c r="B69" s="49"/>
      <c r="C69" s="50"/>
      <c r="D69" s="47"/>
      <c r="E69" s="53"/>
      <c r="F69" s="1"/>
      <c r="G69" s="1"/>
    </row>
    <row r="70" spans="1:7" ht="15" customHeight="1" x14ac:dyDescent="0.2">
      <c r="A70" s="44"/>
      <c r="B70" s="121" t="s">
        <v>72</v>
      </c>
      <c r="C70" s="121"/>
      <c r="D70" s="121"/>
      <c r="E70" s="121"/>
      <c r="F70" s="1"/>
      <c r="G70" s="24"/>
    </row>
    <row r="71" spans="1:7" ht="15" customHeight="1" x14ac:dyDescent="0.2">
      <c r="A71" s="44"/>
      <c r="B71" s="15">
        <v>2</v>
      </c>
      <c r="C71" s="113" t="s">
        <v>73</v>
      </c>
      <c r="D71" s="113"/>
      <c r="E71" s="15" t="s">
        <v>27</v>
      </c>
      <c r="F71" s="1"/>
      <c r="G71" s="24"/>
    </row>
    <row r="72" spans="1:7" ht="15" customHeight="1" x14ac:dyDescent="0.2">
      <c r="A72" s="44"/>
      <c r="B72" s="15" t="s">
        <v>39</v>
      </c>
      <c r="C72" s="119" t="s">
        <v>74</v>
      </c>
      <c r="D72" s="119"/>
      <c r="E72" s="18">
        <f>ROUND(E45,2)</f>
        <v>0</v>
      </c>
      <c r="F72" s="1"/>
      <c r="G72" s="24"/>
    </row>
    <row r="73" spans="1:7" ht="15" customHeight="1" x14ac:dyDescent="0.2">
      <c r="A73" s="44"/>
      <c r="B73" s="15" t="s">
        <v>48</v>
      </c>
      <c r="C73" s="119" t="s">
        <v>49</v>
      </c>
      <c r="D73" s="119"/>
      <c r="E73" s="18">
        <f>ROUND(E57,2)</f>
        <v>0</v>
      </c>
      <c r="F73" s="1"/>
      <c r="G73" s="24"/>
    </row>
    <row r="74" spans="1:7" ht="15" customHeight="1" x14ac:dyDescent="0.2">
      <c r="A74" s="44"/>
      <c r="B74" s="15" t="s">
        <v>61</v>
      </c>
      <c r="C74" s="119" t="s">
        <v>62</v>
      </c>
      <c r="D74" s="119"/>
      <c r="E74" s="18">
        <f>E68</f>
        <v>0</v>
      </c>
      <c r="F74" s="1"/>
      <c r="G74" s="24"/>
    </row>
    <row r="75" spans="1:7" ht="15" customHeight="1" x14ac:dyDescent="0.2">
      <c r="A75" s="44"/>
      <c r="B75" s="113" t="s">
        <v>59</v>
      </c>
      <c r="C75" s="113"/>
      <c r="D75" s="113"/>
      <c r="E75" s="14">
        <f>ROUND(SUM(E72:E74),2)</f>
        <v>0</v>
      </c>
      <c r="F75" s="1"/>
      <c r="G75" s="24"/>
    </row>
    <row r="76" spans="1:7" ht="15" customHeight="1" x14ac:dyDescent="0.2">
      <c r="A76" s="44"/>
      <c r="B76" s="49"/>
      <c r="C76" s="50"/>
      <c r="D76" s="47"/>
      <c r="E76" s="53"/>
      <c r="F76" s="1"/>
      <c r="G76" s="24"/>
    </row>
    <row r="77" spans="1:7" ht="15" customHeight="1" x14ac:dyDescent="0.2">
      <c r="A77" s="44"/>
      <c r="B77" s="122" t="s">
        <v>75</v>
      </c>
      <c r="C77" s="122"/>
      <c r="D77" s="122"/>
      <c r="E77" s="122"/>
      <c r="F77" s="1"/>
      <c r="G77" s="24"/>
    </row>
    <row r="78" spans="1:7" ht="15" customHeight="1" x14ac:dyDescent="0.2">
      <c r="A78" s="44"/>
      <c r="B78" s="15">
        <v>3</v>
      </c>
      <c r="C78" s="19" t="s">
        <v>76</v>
      </c>
      <c r="D78" s="15" t="s">
        <v>41</v>
      </c>
      <c r="E78" s="15" t="s">
        <v>27</v>
      </c>
      <c r="F78" s="1"/>
      <c r="G78" s="24"/>
    </row>
    <row r="79" spans="1:7" ht="15" customHeight="1" x14ac:dyDescent="0.2">
      <c r="A79" s="44"/>
      <c r="B79" s="15" t="s">
        <v>5</v>
      </c>
      <c r="C79" s="16" t="s">
        <v>77</v>
      </c>
      <c r="D79" s="25">
        <f>1/12*0.05</f>
        <v>4.1666666666666666E-3</v>
      </c>
      <c r="E79" s="18">
        <f>ROUND(($E$35+$E$102)*D79,2)</f>
        <v>0</v>
      </c>
      <c r="F79" s="1"/>
      <c r="G79" s="24"/>
    </row>
    <row r="80" spans="1:7" ht="15" customHeight="1" x14ac:dyDescent="0.2">
      <c r="A80" s="44"/>
      <c r="B80" s="15" t="s">
        <v>7</v>
      </c>
      <c r="C80" s="16" t="s">
        <v>78</v>
      </c>
      <c r="D80" s="25">
        <v>2.9999999999999997E-4</v>
      </c>
      <c r="E80" s="18">
        <f>ROUND(($E$35+$E$102)*D80,2)</f>
        <v>0</v>
      </c>
      <c r="F80" s="1"/>
      <c r="G80" s="24"/>
    </row>
    <row r="81" spans="1:7" ht="15" customHeight="1" x14ac:dyDescent="0.2">
      <c r="A81" s="44"/>
      <c r="B81" s="15" t="s">
        <v>9</v>
      </c>
      <c r="C81" s="16" t="s">
        <v>79</v>
      </c>
      <c r="D81" s="25">
        <v>3.44E-2</v>
      </c>
      <c r="E81" s="18">
        <f>ROUND($E$35*D81,2)</f>
        <v>0</v>
      </c>
      <c r="F81" s="1"/>
      <c r="G81" s="24"/>
    </row>
    <row r="82" spans="1:7" ht="15" customHeight="1" x14ac:dyDescent="0.2">
      <c r="A82" s="44"/>
      <c r="B82" s="15" t="s">
        <v>11</v>
      </c>
      <c r="C82" s="16" t="s">
        <v>80</v>
      </c>
      <c r="D82" s="25">
        <v>1.9400000000000001E-2</v>
      </c>
      <c r="E82" s="18">
        <f>ROUND(($E$35+$E$102)*D82,2)</f>
        <v>0</v>
      </c>
      <c r="F82" s="1"/>
      <c r="G82" s="24"/>
    </row>
    <row r="83" spans="1:7" ht="15" customHeight="1" x14ac:dyDescent="0.2">
      <c r="A83" s="44"/>
      <c r="B83" s="15" t="s">
        <v>32</v>
      </c>
      <c r="C83" s="16" t="s">
        <v>81</v>
      </c>
      <c r="D83" s="25">
        <v>6.6E-3</v>
      </c>
      <c r="E83" s="18">
        <f>ROUND(($E$35+$E$102)*D83,2)</f>
        <v>0</v>
      </c>
      <c r="F83" s="1"/>
      <c r="G83" s="24"/>
    </row>
    <row r="84" spans="1:7" ht="15" customHeight="1" x14ac:dyDescent="0.2">
      <c r="A84" s="44"/>
      <c r="B84" s="15" t="s">
        <v>9</v>
      </c>
      <c r="C84" s="16" t="s">
        <v>82</v>
      </c>
      <c r="D84" s="25">
        <v>5.9999999999999995E-4</v>
      </c>
      <c r="E84" s="18">
        <f>ROUND($E$35*D84,2)</f>
        <v>0</v>
      </c>
      <c r="F84" s="1"/>
      <c r="G84" s="24"/>
    </row>
    <row r="85" spans="1:7" ht="15" customHeight="1" x14ac:dyDescent="0.2">
      <c r="A85" s="44"/>
      <c r="B85" s="113" t="s">
        <v>59</v>
      </c>
      <c r="C85" s="113"/>
      <c r="D85" s="26">
        <f>ROUND(SUM(D79:D84),4)</f>
        <v>6.5500000000000003E-2</v>
      </c>
      <c r="E85" s="23">
        <f>ROUND(SUM(E79:E84),2)</f>
        <v>0</v>
      </c>
      <c r="F85" s="1"/>
      <c r="G85" s="24"/>
    </row>
    <row r="86" spans="1:7" ht="15" customHeight="1" x14ac:dyDescent="0.2">
      <c r="A86" s="44"/>
      <c r="B86" s="67"/>
      <c r="C86" s="66"/>
      <c r="D86" s="66"/>
      <c r="E86" s="64"/>
      <c r="F86" s="1"/>
      <c r="G86" s="24"/>
    </row>
    <row r="87" spans="1:7" ht="15" customHeight="1" x14ac:dyDescent="0.2">
      <c r="A87" s="44"/>
      <c r="B87" s="123" t="s">
        <v>83</v>
      </c>
      <c r="C87" s="124"/>
      <c r="D87" s="124"/>
      <c r="E87" s="125"/>
      <c r="F87" s="1"/>
      <c r="G87" s="24"/>
    </row>
    <row r="88" spans="1:7" ht="15" customHeight="1" x14ac:dyDescent="0.2">
      <c r="A88" s="44"/>
      <c r="B88" s="67"/>
      <c r="C88" s="66"/>
      <c r="D88" s="66"/>
      <c r="E88" s="68"/>
      <c r="F88" s="1"/>
      <c r="G88" s="1"/>
    </row>
    <row r="89" spans="1:7" ht="15" customHeight="1" x14ac:dyDescent="0.2">
      <c r="A89" s="44"/>
      <c r="B89" s="118" t="s">
        <v>84</v>
      </c>
      <c r="C89" s="118"/>
      <c r="D89" s="118"/>
      <c r="E89" s="118"/>
      <c r="F89" s="1"/>
      <c r="G89" s="1"/>
    </row>
    <row r="90" spans="1:7" ht="15" customHeight="1" x14ac:dyDescent="0.2">
      <c r="A90" s="44"/>
      <c r="B90" s="15" t="s">
        <v>85</v>
      </c>
      <c r="C90" s="19" t="s">
        <v>86</v>
      </c>
      <c r="D90" s="15" t="s">
        <v>41</v>
      </c>
      <c r="E90" s="15" t="s">
        <v>27</v>
      </c>
      <c r="F90" s="1"/>
      <c r="G90" s="21"/>
    </row>
    <row r="91" spans="1:7" ht="15" customHeight="1" x14ac:dyDescent="0.2">
      <c r="A91" s="44"/>
      <c r="B91" s="15" t="s">
        <v>5</v>
      </c>
      <c r="C91" s="16" t="s">
        <v>87</v>
      </c>
      <c r="D91" s="25">
        <v>9.2599999999999991E-3</v>
      </c>
      <c r="E91" s="18">
        <f>ROUND(($E$35+$E$75+$E$85)*D91,2)</f>
        <v>0</v>
      </c>
      <c r="F91" s="1"/>
      <c r="G91" s="27"/>
    </row>
    <row r="92" spans="1:7" ht="15" customHeight="1" x14ac:dyDescent="0.2">
      <c r="A92" s="44"/>
      <c r="B92" s="15" t="s">
        <v>7</v>
      </c>
      <c r="C92" s="16" t="s">
        <v>86</v>
      </c>
      <c r="D92" s="25">
        <v>2.8E-3</v>
      </c>
      <c r="E92" s="18">
        <f t="shared" ref="E92:E97" si="1">ROUND(($E$35+$E$75+$E$85)*D92,2)</f>
        <v>0</v>
      </c>
      <c r="F92" s="28"/>
      <c r="G92" s="28"/>
    </row>
    <row r="93" spans="1:7" ht="15" customHeight="1" x14ac:dyDescent="0.2">
      <c r="A93" s="44"/>
      <c r="B93" s="15" t="s">
        <v>9</v>
      </c>
      <c r="C93" s="16" t="s">
        <v>88</v>
      </c>
      <c r="D93" s="25">
        <v>4.0000000000000002E-4</v>
      </c>
      <c r="E93" s="18">
        <f t="shared" si="1"/>
        <v>0</v>
      </c>
      <c r="F93" s="1"/>
      <c r="G93" s="1"/>
    </row>
    <row r="94" spans="1:7" ht="15" customHeight="1" x14ac:dyDescent="0.2">
      <c r="A94" s="44"/>
      <c r="B94" s="15" t="s">
        <v>11</v>
      </c>
      <c r="C94" s="16" t="s">
        <v>89</v>
      </c>
      <c r="D94" s="25">
        <v>2.7000000000000001E-3</v>
      </c>
      <c r="E94" s="18">
        <f t="shared" si="1"/>
        <v>0</v>
      </c>
      <c r="F94" s="1"/>
      <c r="G94" s="1"/>
    </row>
    <row r="95" spans="1:7" ht="15" customHeight="1" x14ac:dyDescent="0.2">
      <c r="A95" s="44"/>
      <c r="B95" s="15" t="s">
        <v>32</v>
      </c>
      <c r="C95" s="16" t="s">
        <v>90</v>
      </c>
      <c r="D95" s="25">
        <v>8.9999999999999998E-4</v>
      </c>
      <c r="E95" s="18">
        <f t="shared" si="1"/>
        <v>0</v>
      </c>
      <c r="F95" s="1"/>
      <c r="G95" s="1"/>
    </row>
    <row r="96" spans="1:7" ht="15" customHeight="1" x14ac:dyDescent="0.2">
      <c r="A96" s="44"/>
      <c r="B96" s="15" t="s">
        <v>34</v>
      </c>
      <c r="C96" s="16" t="s">
        <v>91</v>
      </c>
      <c r="D96" s="25">
        <v>1.66E-2</v>
      </c>
      <c r="E96" s="18">
        <f t="shared" si="1"/>
        <v>0</v>
      </c>
      <c r="F96" s="29"/>
      <c r="G96" s="1"/>
    </row>
    <row r="97" spans="1:7" ht="15" customHeight="1" x14ac:dyDescent="0.2">
      <c r="A97" s="44"/>
      <c r="B97" s="15" t="s">
        <v>55</v>
      </c>
      <c r="C97" s="16" t="s">
        <v>70</v>
      </c>
      <c r="D97" s="25"/>
      <c r="E97" s="18">
        <f t="shared" si="1"/>
        <v>0</v>
      </c>
      <c r="F97" s="29"/>
      <c r="G97" s="1"/>
    </row>
    <row r="98" spans="1:7" ht="15" customHeight="1" x14ac:dyDescent="0.2">
      <c r="A98" s="44"/>
      <c r="B98" s="113" t="s">
        <v>59</v>
      </c>
      <c r="C98" s="113"/>
      <c r="D98" s="20">
        <f>ROUND(SUM(D91:D97),4)</f>
        <v>3.27E-2</v>
      </c>
      <c r="E98" s="14">
        <f>ROUND(SUM(E91:E97),2)</f>
        <v>0</v>
      </c>
      <c r="F98" s="1"/>
      <c r="G98" s="1"/>
    </row>
    <row r="99" spans="1:7" ht="15" customHeight="1" x14ac:dyDescent="0.2">
      <c r="A99" s="44"/>
      <c r="B99" s="57"/>
      <c r="C99" s="55"/>
      <c r="D99" s="58"/>
      <c r="E99" s="53"/>
      <c r="F99" s="1"/>
      <c r="G99" s="30"/>
    </row>
    <row r="100" spans="1:7" ht="15" customHeight="1" x14ac:dyDescent="0.2">
      <c r="A100" s="44"/>
      <c r="B100" s="126" t="s">
        <v>92</v>
      </c>
      <c r="C100" s="126"/>
      <c r="D100" s="126"/>
      <c r="E100" s="126"/>
      <c r="F100" s="1"/>
      <c r="G100" s="1"/>
    </row>
    <row r="101" spans="1:7" ht="15" customHeight="1" x14ac:dyDescent="0.2">
      <c r="A101" s="44"/>
      <c r="B101" s="15" t="s">
        <v>93</v>
      </c>
      <c r="C101" s="19" t="s">
        <v>94</v>
      </c>
      <c r="D101" s="15" t="s">
        <v>41</v>
      </c>
      <c r="E101" s="15" t="s">
        <v>27</v>
      </c>
      <c r="F101" s="31"/>
      <c r="G101" s="1"/>
    </row>
    <row r="102" spans="1:7" ht="15" customHeight="1" x14ac:dyDescent="0.2">
      <c r="A102" s="44"/>
      <c r="B102" s="15" t="s">
        <v>5</v>
      </c>
      <c r="C102" s="16" t="s">
        <v>95</v>
      </c>
      <c r="D102" s="25" t="e">
        <f>E102/E35</f>
        <v>#DIV/0!</v>
      </c>
      <c r="E102" s="10">
        <v>0</v>
      </c>
      <c r="F102" s="32"/>
      <c r="G102" s="1"/>
    </row>
    <row r="103" spans="1:7" ht="15" customHeight="1" x14ac:dyDescent="0.2">
      <c r="A103" s="44"/>
      <c r="B103" s="127" t="s">
        <v>59</v>
      </c>
      <c r="C103" s="128"/>
      <c r="D103" s="129"/>
      <c r="E103" s="10">
        <f>ROUND(E102,2)</f>
        <v>0</v>
      </c>
      <c r="F103" s="1"/>
      <c r="G103" s="1"/>
    </row>
    <row r="104" spans="1:7" ht="15" customHeight="1" x14ac:dyDescent="0.2">
      <c r="A104" s="44"/>
      <c r="B104" s="49"/>
      <c r="C104" s="50"/>
      <c r="D104" s="47"/>
      <c r="E104" s="53"/>
      <c r="F104" s="1"/>
      <c r="G104" s="1"/>
    </row>
    <row r="105" spans="1:7" ht="15" customHeight="1" x14ac:dyDescent="0.2">
      <c r="A105" s="44"/>
      <c r="B105" s="122" t="s">
        <v>96</v>
      </c>
      <c r="C105" s="122"/>
      <c r="D105" s="122"/>
      <c r="E105" s="122"/>
      <c r="F105" s="1"/>
      <c r="G105" s="1"/>
    </row>
    <row r="106" spans="1:7" ht="15" customHeight="1" x14ac:dyDescent="0.2">
      <c r="A106" s="44"/>
      <c r="B106" s="15">
        <v>4</v>
      </c>
      <c r="C106" s="113" t="s">
        <v>97</v>
      </c>
      <c r="D106" s="113"/>
      <c r="E106" s="15" t="s">
        <v>27</v>
      </c>
      <c r="F106" s="1"/>
      <c r="G106" s="1"/>
    </row>
    <row r="107" spans="1:7" ht="15" customHeight="1" x14ac:dyDescent="0.2">
      <c r="A107" s="44"/>
      <c r="B107" s="11" t="s">
        <v>85</v>
      </c>
      <c r="C107" s="119" t="s">
        <v>86</v>
      </c>
      <c r="D107" s="119"/>
      <c r="E107" s="18">
        <f>ROUND(E98,2)</f>
        <v>0</v>
      </c>
      <c r="F107" s="1"/>
      <c r="G107" s="1"/>
    </row>
    <row r="108" spans="1:7" ht="15" customHeight="1" x14ac:dyDescent="0.2">
      <c r="A108" s="44"/>
      <c r="B108" s="11" t="s">
        <v>93</v>
      </c>
      <c r="C108" s="119" t="s">
        <v>94</v>
      </c>
      <c r="D108" s="119"/>
      <c r="E108" s="18">
        <f>ROUND(E103,2)</f>
        <v>0</v>
      </c>
      <c r="F108" s="1"/>
      <c r="G108" s="1"/>
    </row>
    <row r="109" spans="1:7" ht="15" customHeight="1" x14ac:dyDescent="0.2">
      <c r="A109" s="44"/>
      <c r="B109" s="113" t="s">
        <v>59</v>
      </c>
      <c r="C109" s="113"/>
      <c r="D109" s="113"/>
      <c r="E109" s="14">
        <f>ROUND(SUM(E107:E108),2)</f>
        <v>0</v>
      </c>
      <c r="F109" s="1"/>
      <c r="G109" s="1"/>
    </row>
    <row r="110" spans="1:7" ht="15" customHeight="1" x14ac:dyDescent="0.2">
      <c r="A110" s="44"/>
      <c r="B110" s="49"/>
      <c r="C110" s="50"/>
      <c r="D110" s="47"/>
      <c r="E110" s="53"/>
      <c r="F110" s="29"/>
      <c r="G110" s="1"/>
    </row>
    <row r="111" spans="1:7" ht="15" customHeight="1" x14ac:dyDescent="0.2">
      <c r="A111" s="44"/>
      <c r="B111" s="101" t="s">
        <v>98</v>
      </c>
      <c r="C111" s="101"/>
      <c r="D111" s="101"/>
      <c r="E111" s="101"/>
      <c r="F111" s="1"/>
      <c r="G111" s="1"/>
    </row>
    <row r="112" spans="1:7" ht="15" customHeight="1" x14ac:dyDescent="0.2">
      <c r="A112" s="44"/>
      <c r="B112" s="4">
        <v>5</v>
      </c>
      <c r="C112" s="104" t="s">
        <v>99</v>
      </c>
      <c r="D112" s="104"/>
      <c r="E112" s="4" t="s">
        <v>27</v>
      </c>
      <c r="F112" s="1"/>
      <c r="G112" s="1"/>
    </row>
    <row r="113" spans="1:7" ht="15" customHeight="1" x14ac:dyDescent="0.2">
      <c r="A113" s="44"/>
      <c r="B113" s="4" t="s">
        <v>5</v>
      </c>
      <c r="C113" s="132" t="s">
        <v>100</v>
      </c>
      <c r="D113" s="132"/>
      <c r="E113" s="33">
        <v>0</v>
      </c>
      <c r="F113" s="1"/>
      <c r="G113" s="1"/>
    </row>
    <row r="114" spans="1:7" ht="15" customHeight="1" x14ac:dyDescent="0.2">
      <c r="A114" s="44"/>
      <c r="B114" s="4" t="s">
        <v>7</v>
      </c>
      <c r="C114" s="132" t="s">
        <v>101</v>
      </c>
      <c r="D114" s="132"/>
      <c r="E114" s="10">
        <v>0</v>
      </c>
      <c r="F114" s="1"/>
      <c r="G114" s="1"/>
    </row>
    <row r="115" spans="1:7" ht="15" customHeight="1" x14ac:dyDescent="0.2">
      <c r="A115" s="44"/>
      <c r="B115" s="34" t="s">
        <v>9</v>
      </c>
      <c r="C115" s="132" t="s">
        <v>102</v>
      </c>
      <c r="D115" s="132"/>
      <c r="E115" s="10">
        <v>0</v>
      </c>
      <c r="F115" s="1"/>
      <c r="G115" s="1"/>
    </row>
    <row r="116" spans="1:7" ht="15" customHeight="1" x14ac:dyDescent="0.2">
      <c r="A116" s="44"/>
      <c r="B116" s="34" t="s">
        <v>11</v>
      </c>
      <c r="C116" s="132" t="s">
        <v>70</v>
      </c>
      <c r="D116" s="132"/>
      <c r="E116" s="10">
        <v>0</v>
      </c>
      <c r="F116" s="1"/>
      <c r="G116" s="1"/>
    </row>
    <row r="117" spans="1:7" ht="15" customHeight="1" x14ac:dyDescent="0.2">
      <c r="A117" s="44"/>
      <c r="B117" s="104" t="s">
        <v>103</v>
      </c>
      <c r="C117" s="104"/>
      <c r="D117" s="104"/>
      <c r="E117" s="23">
        <f>ROUND(SUM(E113:E116),2)</f>
        <v>0</v>
      </c>
      <c r="F117" s="1"/>
      <c r="G117" s="1"/>
    </row>
    <row r="118" spans="1:7" ht="15" customHeight="1" x14ac:dyDescent="0.2">
      <c r="A118" s="44"/>
      <c r="B118" s="130"/>
      <c r="C118" s="131"/>
      <c r="D118" s="131"/>
      <c r="E118" s="48"/>
      <c r="F118" s="1"/>
      <c r="G118" s="1"/>
    </row>
    <row r="119" spans="1:7" ht="15" customHeight="1" x14ac:dyDescent="0.2">
      <c r="A119" s="44"/>
      <c r="B119" s="101" t="s">
        <v>104</v>
      </c>
      <c r="C119" s="101"/>
      <c r="D119" s="101"/>
      <c r="E119" s="101"/>
      <c r="F119" s="1"/>
      <c r="G119" s="1"/>
    </row>
    <row r="120" spans="1:7" ht="15" customHeight="1" x14ac:dyDescent="0.2">
      <c r="A120" s="44"/>
      <c r="B120" s="15">
        <v>6</v>
      </c>
      <c r="C120" s="19" t="s">
        <v>105</v>
      </c>
      <c r="D120" s="15" t="s">
        <v>41</v>
      </c>
      <c r="E120" s="15" t="s">
        <v>27</v>
      </c>
      <c r="F120" s="1"/>
      <c r="G120" s="1"/>
    </row>
    <row r="121" spans="1:7" ht="15" customHeight="1" x14ac:dyDescent="0.2">
      <c r="A121" s="44"/>
      <c r="B121" s="15" t="s">
        <v>5</v>
      </c>
      <c r="C121" s="16" t="s">
        <v>106</v>
      </c>
      <c r="D121" s="35">
        <v>0</v>
      </c>
      <c r="E121" s="10">
        <f>E137*D121</f>
        <v>0</v>
      </c>
      <c r="F121" s="1"/>
      <c r="G121" s="1"/>
    </row>
    <row r="122" spans="1:7" ht="15" customHeight="1" x14ac:dyDescent="0.2">
      <c r="A122" s="44"/>
      <c r="B122" s="15" t="s">
        <v>7</v>
      </c>
      <c r="C122" s="16" t="s">
        <v>107</v>
      </c>
      <c r="D122" s="35">
        <v>0</v>
      </c>
      <c r="E122" s="10">
        <f>(E137+E121)*D122</f>
        <v>0</v>
      </c>
      <c r="F122" s="1"/>
      <c r="G122" s="1"/>
    </row>
    <row r="123" spans="1:7" ht="15" customHeight="1" x14ac:dyDescent="0.2">
      <c r="A123" s="44"/>
      <c r="B123" s="15" t="s">
        <v>9</v>
      </c>
      <c r="C123" s="16" t="s">
        <v>133</v>
      </c>
      <c r="D123" s="36"/>
      <c r="E123" s="10"/>
      <c r="F123" s="1"/>
      <c r="G123" s="1"/>
    </row>
    <row r="124" spans="1:7" ht="15" customHeight="1" x14ac:dyDescent="0.2">
      <c r="A124" s="44"/>
      <c r="B124" s="15"/>
      <c r="C124" s="16" t="s">
        <v>108</v>
      </c>
      <c r="D124" s="37">
        <v>6.4999999999999997E-3</v>
      </c>
      <c r="E124" s="10">
        <f>ROUND((E137+E121+E122)/(1-$D$127)*D124,2)</f>
        <v>0</v>
      </c>
      <c r="F124" s="1"/>
      <c r="G124" s="1"/>
    </row>
    <row r="125" spans="1:7" ht="15" customHeight="1" x14ac:dyDescent="0.2">
      <c r="A125" s="44"/>
      <c r="B125" s="15"/>
      <c r="C125" s="16" t="s">
        <v>109</v>
      </c>
      <c r="D125" s="37">
        <v>0.03</v>
      </c>
      <c r="E125" s="10">
        <f>ROUND((E137+E121+E122)/(1-$D$127)*D125,2)</f>
        <v>0</v>
      </c>
      <c r="F125" s="1"/>
      <c r="G125" s="1"/>
    </row>
    <row r="126" spans="1:7" ht="15" customHeight="1" x14ac:dyDescent="0.2">
      <c r="A126" s="44"/>
      <c r="B126" s="11"/>
      <c r="C126" s="16" t="s">
        <v>110</v>
      </c>
      <c r="D126" s="37">
        <v>0.03</v>
      </c>
      <c r="E126" s="10">
        <f>ROUND((E137+E121+E122)/(1-$D$127)*D126,2)</f>
        <v>0</v>
      </c>
      <c r="F126" s="1"/>
      <c r="G126" s="1"/>
    </row>
    <row r="127" spans="1:7" ht="15" customHeight="1" x14ac:dyDescent="0.2">
      <c r="A127" s="44"/>
      <c r="B127" s="15"/>
      <c r="C127" s="38" t="s">
        <v>111</v>
      </c>
      <c r="D127" s="36">
        <f>SUM(D124:D126)</f>
        <v>6.6500000000000004E-2</v>
      </c>
      <c r="E127" s="14">
        <f>ROUND(SUM(E124:E126),2)</f>
        <v>0</v>
      </c>
      <c r="F127" s="1"/>
      <c r="G127" s="1"/>
    </row>
    <row r="128" spans="1:7" ht="15" customHeight="1" x14ac:dyDescent="0.2">
      <c r="A128" s="44"/>
      <c r="B128" s="127" t="s">
        <v>112</v>
      </c>
      <c r="C128" s="128"/>
      <c r="D128" s="129"/>
      <c r="E128" s="14">
        <f>ROUND(E127+E121+E122,2)</f>
        <v>0</v>
      </c>
      <c r="F128" s="1"/>
      <c r="G128" s="1"/>
    </row>
    <row r="129" spans="1:7" ht="15" customHeight="1" x14ac:dyDescent="0.2">
      <c r="A129" s="44"/>
      <c r="B129" s="59"/>
      <c r="C129" s="58"/>
      <c r="D129" s="58"/>
      <c r="E129" s="48"/>
      <c r="F129" s="1"/>
      <c r="G129" s="1"/>
    </row>
    <row r="130" spans="1:7" ht="15" customHeight="1" x14ac:dyDescent="0.2">
      <c r="A130" s="44"/>
      <c r="B130" s="122" t="s">
        <v>113</v>
      </c>
      <c r="C130" s="122"/>
      <c r="D130" s="122"/>
      <c r="E130" s="122"/>
      <c r="F130" s="1"/>
      <c r="G130" s="1"/>
    </row>
    <row r="131" spans="1:7" ht="15" customHeight="1" x14ac:dyDescent="0.2">
      <c r="A131" s="44"/>
      <c r="B131" s="11"/>
      <c r="C131" s="113" t="s">
        <v>114</v>
      </c>
      <c r="D131" s="113"/>
      <c r="E131" s="15" t="s">
        <v>27</v>
      </c>
      <c r="F131" s="1"/>
      <c r="G131" s="1"/>
    </row>
    <row r="132" spans="1:7" ht="15" customHeight="1" x14ac:dyDescent="0.2">
      <c r="A132" s="44"/>
      <c r="B132" s="15" t="s">
        <v>5</v>
      </c>
      <c r="C132" s="119" t="s">
        <v>115</v>
      </c>
      <c r="D132" s="119"/>
      <c r="E132" s="39">
        <f>ROUND(E35,2)</f>
        <v>0</v>
      </c>
      <c r="F132" s="1"/>
      <c r="G132" s="1"/>
    </row>
    <row r="133" spans="1:7" ht="15" customHeight="1" x14ac:dyDescent="0.2">
      <c r="A133" s="44"/>
      <c r="B133" s="15" t="s">
        <v>7</v>
      </c>
      <c r="C133" s="119" t="s">
        <v>116</v>
      </c>
      <c r="D133" s="119"/>
      <c r="E133" s="40">
        <f>ROUND(E75,2)</f>
        <v>0</v>
      </c>
      <c r="F133" s="1"/>
      <c r="G133" s="1"/>
    </row>
    <row r="134" spans="1:7" ht="15" customHeight="1" x14ac:dyDescent="0.2">
      <c r="A134" s="44"/>
      <c r="B134" s="15" t="s">
        <v>9</v>
      </c>
      <c r="C134" s="119" t="s">
        <v>75</v>
      </c>
      <c r="D134" s="119"/>
      <c r="E134" s="39">
        <f>ROUND(E85,2)</f>
        <v>0</v>
      </c>
      <c r="F134" s="1"/>
      <c r="G134" s="1"/>
    </row>
    <row r="135" spans="1:7" ht="15" customHeight="1" x14ac:dyDescent="0.2">
      <c r="A135" s="44"/>
      <c r="B135" s="15" t="s">
        <v>11</v>
      </c>
      <c r="C135" s="119" t="s">
        <v>83</v>
      </c>
      <c r="D135" s="119"/>
      <c r="E135" s="39">
        <f>ROUND(E109,2)</f>
        <v>0</v>
      </c>
      <c r="F135" s="1"/>
      <c r="G135" s="1"/>
    </row>
    <row r="136" spans="1:7" ht="15" customHeight="1" x14ac:dyDescent="0.2">
      <c r="A136" s="44"/>
      <c r="B136" s="15" t="s">
        <v>32</v>
      </c>
      <c r="C136" s="119" t="s">
        <v>117</v>
      </c>
      <c r="D136" s="119"/>
      <c r="E136" s="39">
        <f>ROUND(E117,2)</f>
        <v>0</v>
      </c>
      <c r="F136" s="1"/>
      <c r="G136" s="1"/>
    </row>
    <row r="137" spans="1:7" ht="15" customHeight="1" x14ac:dyDescent="0.2">
      <c r="A137" s="44"/>
      <c r="B137" s="113" t="s">
        <v>118</v>
      </c>
      <c r="C137" s="113"/>
      <c r="D137" s="113"/>
      <c r="E137" s="39">
        <f>ROUND(SUM(E132:E136),2)</f>
        <v>0</v>
      </c>
      <c r="F137" s="1"/>
      <c r="G137" s="1"/>
    </row>
    <row r="138" spans="1:7" ht="15" customHeight="1" x14ac:dyDescent="0.2">
      <c r="A138" s="44"/>
      <c r="B138" s="15" t="s">
        <v>34</v>
      </c>
      <c r="C138" s="119" t="s">
        <v>119</v>
      </c>
      <c r="D138" s="119"/>
      <c r="E138" s="39">
        <f>ROUND(E128,2)</f>
        <v>0</v>
      </c>
      <c r="F138" s="1"/>
      <c r="G138" s="1"/>
    </row>
    <row r="139" spans="1:7" ht="15" customHeight="1" x14ac:dyDescent="0.2">
      <c r="A139" s="44"/>
      <c r="B139" s="113" t="s">
        <v>120</v>
      </c>
      <c r="C139" s="113"/>
      <c r="D139" s="113"/>
      <c r="E139" s="39">
        <f>ROUND(E137+E138,2)</f>
        <v>0</v>
      </c>
      <c r="F139" s="1"/>
      <c r="G139" s="1"/>
    </row>
    <row r="140" spans="1:7" ht="15" customHeight="1" x14ac:dyDescent="0.2">
      <c r="A140" s="44"/>
      <c r="B140" s="59"/>
      <c r="C140" s="58"/>
      <c r="D140" s="58"/>
      <c r="E140" s="48"/>
      <c r="F140" s="1"/>
      <c r="G140" s="1"/>
    </row>
    <row r="141" spans="1:7" ht="15" customHeight="1" x14ac:dyDescent="0.2">
      <c r="A141" s="44"/>
      <c r="B141" s="122" t="s">
        <v>121</v>
      </c>
      <c r="C141" s="122"/>
      <c r="D141" s="122"/>
      <c r="E141" s="122"/>
      <c r="F141" s="1"/>
      <c r="G141" s="1"/>
    </row>
    <row r="142" spans="1:7" ht="15" customHeight="1" x14ac:dyDescent="0.2">
      <c r="A142" s="44"/>
      <c r="B142" s="117" t="s">
        <v>122</v>
      </c>
      <c r="C142" s="117"/>
      <c r="D142" s="117"/>
      <c r="E142" s="117"/>
      <c r="F142" s="1"/>
      <c r="G142" s="1"/>
    </row>
    <row r="143" spans="1:7" ht="15" customHeight="1" x14ac:dyDescent="0.2">
      <c r="A143" s="44"/>
      <c r="B143" s="11"/>
      <c r="C143" s="113" t="s">
        <v>123</v>
      </c>
      <c r="D143" s="113"/>
      <c r="E143" s="15" t="s">
        <v>124</v>
      </c>
      <c r="F143" s="1"/>
      <c r="G143" s="1"/>
    </row>
    <row r="144" spans="1:7" ht="15" customHeight="1" x14ac:dyDescent="0.2">
      <c r="A144" s="44"/>
      <c r="B144" s="15" t="s">
        <v>5</v>
      </c>
      <c r="C144" s="119" t="s">
        <v>125</v>
      </c>
      <c r="D144" s="119"/>
      <c r="E144" s="41">
        <f>E139</f>
        <v>0</v>
      </c>
      <c r="F144" s="1"/>
      <c r="G144" s="32"/>
    </row>
    <row r="145" spans="1:7" ht="15" customHeight="1" x14ac:dyDescent="0.2">
      <c r="A145" s="44"/>
      <c r="B145" s="15" t="s">
        <v>7</v>
      </c>
      <c r="C145" s="119" t="s">
        <v>126</v>
      </c>
      <c r="D145" s="119"/>
      <c r="E145" s="42">
        <f>E15</f>
        <v>21</v>
      </c>
      <c r="F145" s="1"/>
      <c r="G145" s="1"/>
    </row>
    <row r="146" spans="1:7" ht="15" customHeight="1" x14ac:dyDescent="0.2">
      <c r="A146" s="44"/>
      <c r="B146" s="15" t="s">
        <v>9</v>
      </c>
      <c r="C146" s="119" t="s">
        <v>127</v>
      </c>
      <c r="D146" s="119"/>
      <c r="E146" s="43">
        <f>E144*E145</f>
        <v>0</v>
      </c>
      <c r="F146" s="1"/>
      <c r="G146" s="1"/>
    </row>
    <row r="147" spans="1:7" ht="15" customHeight="1" x14ac:dyDescent="0.2">
      <c r="A147" s="44"/>
      <c r="B147" s="15" t="s">
        <v>11</v>
      </c>
      <c r="C147" s="119" t="s">
        <v>128</v>
      </c>
      <c r="D147" s="119"/>
      <c r="E147" s="71">
        <f>E146*12</f>
        <v>0</v>
      </c>
      <c r="F147" s="1"/>
      <c r="G147" s="1"/>
    </row>
  </sheetData>
  <mergeCells count="92">
    <mergeCell ref="C147:D147"/>
    <mergeCell ref="B141:E141"/>
    <mergeCell ref="B142:E142"/>
    <mergeCell ref="C143:D143"/>
    <mergeCell ref="C144:D144"/>
    <mergeCell ref="C145:D145"/>
    <mergeCell ref="C146:D146"/>
    <mergeCell ref="B139:D139"/>
    <mergeCell ref="B119:E119"/>
    <mergeCell ref="B128:D128"/>
    <mergeCell ref="B130:E130"/>
    <mergeCell ref="C131:D131"/>
    <mergeCell ref="C132:D132"/>
    <mergeCell ref="C133:D133"/>
    <mergeCell ref="C134:D134"/>
    <mergeCell ref="C135:D135"/>
    <mergeCell ref="C136:D136"/>
    <mergeCell ref="B137:D137"/>
    <mergeCell ref="C138:D138"/>
    <mergeCell ref="B118:D118"/>
    <mergeCell ref="C106:D106"/>
    <mergeCell ref="C107:D107"/>
    <mergeCell ref="C108:D108"/>
    <mergeCell ref="B109:D109"/>
    <mergeCell ref="B111:E111"/>
    <mergeCell ref="C112:D112"/>
    <mergeCell ref="C113:D113"/>
    <mergeCell ref="C114:D114"/>
    <mergeCell ref="C115:D115"/>
    <mergeCell ref="C116:D116"/>
    <mergeCell ref="B117:D117"/>
    <mergeCell ref="B105:E105"/>
    <mergeCell ref="C72:D72"/>
    <mergeCell ref="C73:D73"/>
    <mergeCell ref="C74:D74"/>
    <mergeCell ref="B75:D75"/>
    <mergeCell ref="B77:E77"/>
    <mergeCell ref="B85:C85"/>
    <mergeCell ref="B87:E87"/>
    <mergeCell ref="B89:E89"/>
    <mergeCell ref="B98:C98"/>
    <mergeCell ref="B100:E100"/>
    <mergeCell ref="B103:D103"/>
    <mergeCell ref="C71:D71"/>
    <mergeCell ref="B59:E59"/>
    <mergeCell ref="C60:D60"/>
    <mergeCell ref="C61:D61"/>
    <mergeCell ref="C62:D62"/>
    <mergeCell ref="C63:D63"/>
    <mergeCell ref="C64:D64"/>
    <mergeCell ref="C65:D65"/>
    <mergeCell ref="C66:D66"/>
    <mergeCell ref="C67:D67"/>
    <mergeCell ref="B68:D68"/>
    <mergeCell ref="B70:E70"/>
    <mergeCell ref="B57:C57"/>
    <mergeCell ref="C29:D29"/>
    <mergeCell ref="C30:D30"/>
    <mergeCell ref="C31:D31"/>
    <mergeCell ref="C32:D32"/>
    <mergeCell ref="C33:D33"/>
    <mergeCell ref="C34:D34"/>
    <mergeCell ref="B35:D35"/>
    <mergeCell ref="B37:E37"/>
    <mergeCell ref="B39:E39"/>
    <mergeCell ref="B45:C45"/>
    <mergeCell ref="B47:E47"/>
    <mergeCell ref="C28:D28"/>
    <mergeCell ref="E15:E16"/>
    <mergeCell ref="B18:E18"/>
    <mergeCell ref="B19:D19"/>
    <mergeCell ref="B20:E20"/>
    <mergeCell ref="C21:D21"/>
    <mergeCell ref="C22:D22"/>
    <mergeCell ref="B15:C16"/>
    <mergeCell ref="D15:D16"/>
    <mergeCell ref="C23:D23"/>
    <mergeCell ref="C24:D24"/>
    <mergeCell ref="C25:D25"/>
    <mergeCell ref="B26:D26"/>
    <mergeCell ref="B27:E27"/>
    <mergeCell ref="C9:D9"/>
    <mergeCell ref="C10:D10"/>
    <mergeCell ref="C11:D11"/>
    <mergeCell ref="C12:D12"/>
    <mergeCell ref="B14:C14"/>
    <mergeCell ref="B8:E8"/>
    <mergeCell ref="B1:E1"/>
    <mergeCell ref="B2:E2"/>
    <mergeCell ref="B3:C3"/>
    <mergeCell ref="C5:E5"/>
    <mergeCell ref="C6:E6"/>
  </mergeCells>
  <pageMargins left="0.511811024" right="0.511811024" top="0.78740157499999996" bottom="0.78740157499999996" header="0.31496062000000002" footer="0.31496062000000002"/>
  <pageSetup paperSize="9" scale="72" fitToHeight="0" orientation="portrait" r:id="rId1"/>
  <ignoredErrors>
    <ignoredError sqref="E107:E10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7"/>
  <sheetViews>
    <sheetView tabSelected="1" zoomScale="95" zoomScaleNormal="95" workbookViewId="0">
      <selection activeCell="H116" sqref="H116"/>
    </sheetView>
  </sheetViews>
  <sheetFormatPr defaultRowHeight="15" customHeight="1" x14ac:dyDescent="0.2"/>
  <cols>
    <col min="1" max="1" width="4.5703125" style="2" customWidth="1"/>
    <col min="2" max="2" width="14" style="2" customWidth="1"/>
    <col min="3" max="3" width="60" style="2" customWidth="1"/>
    <col min="4" max="4" width="20.5703125" style="2" customWidth="1"/>
    <col min="5" max="5" width="33.5703125" style="2" customWidth="1"/>
    <col min="6" max="6" width="9.140625" style="2"/>
    <col min="7" max="7" width="13.140625" style="2" customWidth="1"/>
    <col min="8" max="16384" width="9.140625" style="2"/>
  </cols>
  <sheetData>
    <row r="1" spans="1:7" ht="15" customHeight="1" x14ac:dyDescent="0.2">
      <c r="A1" s="44"/>
      <c r="B1" s="89" t="s">
        <v>0</v>
      </c>
      <c r="C1" s="89"/>
      <c r="D1" s="89"/>
      <c r="E1" s="89"/>
      <c r="F1" s="1"/>
      <c r="G1" s="1"/>
    </row>
    <row r="2" spans="1:7" ht="15" customHeight="1" x14ac:dyDescent="0.2">
      <c r="A2" s="44"/>
      <c r="B2" s="89"/>
      <c r="C2" s="89"/>
      <c r="D2" s="89"/>
      <c r="E2" s="89"/>
      <c r="F2" s="1"/>
      <c r="G2" s="1"/>
    </row>
    <row r="3" spans="1:7" ht="15" customHeight="1" x14ac:dyDescent="0.2">
      <c r="A3" s="44"/>
      <c r="B3" s="90" t="s">
        <v>131</v>
      </c>
      <c r="C3" s="91"/>
      <c r="D3" s="69" t="s">
        <v>1</v>
      </c>
      <c r="E3" s="70">
        <v>2</v>
      </c>
      <c r="F3" s="1"/>
      <c r="G3" s="1"/>
    </row>
    <row r="4" spans="1:7" ht="15" customHeight="1" x14ac:dyDescent="0.2">
      <c r="A4" s="44"/>
      <c r="B4" s="84" t="s">
        <v>129</v>
      </c>
      <c r="C4" s="85"/>
      <c r="D4" s="69" t="s">
        <v>130</v>
      </c>
      <c r="E4" s="74"/>
      <c r="F4" s="1"/>
      <c r="G4" s="1"/>
    </row>
    <row r="5" spans="1:7" ht="15" customHeight="1" x14ac:dyDescent="0.2">
      <c r="A5" s="44"/>
      <c r="B5" s="3" t="s">
        <v>2</v>
      </c>
      <c r="C5" s="92"/>
      <c r="D5" s="93"/>
      <c r="E5" s="94"/>
      <c r="F5" s="1"/>
      <c r="G5" s="1"/>
    </row>
    <row r="6" spans="1:7" ht="15" customHeight="1" x14ac:dyDescent="0.2">
      <c r="A6" s="44"/>
      <c r="B6" s="3" t="s">
        <v>3</v>
      </c>
      <c r="C6" s="95"/>
      <c r="D6" s="93"/>
      <c r="E6" s="94"/>
      <c r="F6" s="1"/>
      <c r="G6" s="1"/>
    </row>
    <row r="7" spans="1:7" ht="15" customHeight="1" x14ac:dyDescent="0.2">
      <c r="A7" s="44"/>
      <c r="B7" s="45"/>
      <c r="C7" s="46"/>
      <c r="D7" s="47"/>
      <c r="E7" s="48"/>
      <c r="F7" s="1"/>
      <c r="G7" s="1"/>
    </row>
    <row r="8" spans="1:7" ht="15" customHeight="1" x14ac:dyDescent="0.2">
      <c r="A8" s="44"/>
      <c r="B8" s="86" t="s">
        <v>4</v>
      </c>
      <c r="C8" s="87"/>
      <c r="D8" s="87"/>
      <c r="E8" s="88"/>
      <c r="F8" s="1"/>
      <c r="G8" s="1"/>
    </row>
    <row r="9" spans="1:7" ht="15" customHeight="1" x14ac:dyDescent="0.2">
      <c r="A9" s="44"/>
      <c r="B9" s="76" t="s">
        <v>5</v>
      </c>
      <c r="C9" s="96" t="s">
        <v>6</v>
      </c>
      <c r="D9" s="96"/>
      <c r="E9" s="5"/>
      <c r="F9" s="1"/>
      <c r="G9" s="1"/>
    </row>
    <row r="10" spans="1:7" ht="15" customHeight="1" x14ac:dyDescent="0.2">
      <c r="A10" s="44"/>
      <c r="B10" s="76" t="s">
        <v>7</v>
      </c>
      <c r="C10" s="96" t="s">
        <v>8</v>
      </c>
      <c r="D10" s="96"/>
      <c r="E10" s="9"/>
      <c r="F10" s="1"/>
      <c r="G10" s="1"/>
    </row>
    <row r="11" spans="1:7" ht="15" customHeight="1" x14ac:dyDescent="0.2">
      <c r="A11" s="44"/>
      <c r="B11" s="76" t="s">
        <v>9</v>
      </c>
      <c r="C11" s="96" t="s">
        <v>10</v>
      </c>
      <c r="D11" s="96"/>
      <c r="E11" s="7" t="s">
        <v>132</v>
      </c>
      <c r="F11" s="1"/>
      <c r="G11" s="1"/>
    </row>
    <row r="12" spans="1:7" ht="15" customHeight="1" x14ac:dyDescent="0.2">
      <c r="A12" s="44"/>
      <c r="B12" s="76" t="s">
        <v>11</v>
      </c>
      <c r="C12" s="96" t="s">
        <v>12</v>
      </c>
      <c r="D12" s="96"/>
      <c r="E12" s="8">
        <v>12</v>
      </c>
      <c r="F12" s="1"/>
      <c r="G12" s="1"/>
    </row>
    <row r="13" spans="1:7" ht="15" customHeight="1" x14ac:dyDescent="0.2">
      <c r="A13" s="44"/>
      <c r="B13" s="49"/>
      <c r="C13" s="50"/>
      <c r="D13" s="47"/>
      <c r="E13" s="48"/>
      <c r="F13" s="1"/>
      <c r="G13" s="1"/>
    </row>
    <row r="14" spans="1:7" ht="15" customHeight="1" x14ac:dyDescent="0.2">
      <c r="A14" s="44"/>
      <c r="B14" s="97" t="s">
        <v>13</v>
      </c>
      <c r="C14" s="97"/>
      <c r="D14" s="83" t="s">
        <v>14</v>
      </c>
      <c r="E14" s="83" t="s">
        <v>15</v>
      </c>
      <c r="F14" s="1"/>
      <c r="G14" s="1"/>
    </row>
    <row r="15" spans="1:7" ht="15" customHeight="1" x14ac:dyDescent="0.2">
      <c r="A15" s="44"/>
      <c r="B15" s="106" t="s">
        <v>137</v>
      </c>
      <c r="C15" s="107"/>
      <c r="D15" s="110" t="s">
        <v>134</v>
      </c>
      <c r="E15" s="99">
        <v>4</v>
      </c>
      <c r="F15" s="1"/>
      <c r="G15" s="1"/>
    </row>
    <row r="16" spans="1:7" ht="22.5" customHeight="1" x14ac:dyDescent="0.2">
      <c r="A16" s="44"/>
      <c r="B16" s="108"/>
      <c r="C16" s="109"/>
      <c r="D16" s="111"/>
      <c r="E16" s="100"/>
      <c r="F16" s="1"/>
      <c r="G16" s="1"/>
    </row>
    <row r="17" spans="1:7" ht="15" customHeight="1" x14ac:dyDescent="0.2">
      <c r="A17" s="44"/>
      <c r="B17" s="49"/>
      <c r="C17" s="50"/>
      <c r="D17" s="47"/>
      <c r="E17" s="48"/>
      <c r="F17" s="1"/>
      <c r="G17" s="1"/>
    </row>
    <row r="18" spans="1:7" ht="15" customHeight="1" x14ac:dyDescent="0.2">
      <c r="A18" s="44"/>
      <c r="B18" s="101" t="s">
        <v>16</v>
      </c>
      <c r="C18" s="101"/>
      <c r="D18" s="101"/>
      <c r="E18" s="101"/>
      <c r="F18" s="1"/>
      <c r="G18" s="1"/>
    </row>
    <row r="19" spans="1:7" ht="15" customHeight="1" x14ac:dyDescent="0.2">
      <c r="A19" s="44"/>
      <c r="B19" s="102"/>
      <c r="C19" s="103"/>
      <c r="D19" s="103"/>
      <c r="E19" s="48"/>
      <c r="F19" s="1"/>
      <c r="G19" s="1"/>
    </row>
    <row r="20" spans="1:7" ht="15" customHeight="1" x14ac:dyDescent="0.2">
      <c r="A20" s="44"/>
      <c r="B20" s="104" t="s">
        <v>17</v>
      </c>
      <c r="C20" s="104"/>
      <c r="D20" s="104"/>
      <c r="E20" s="104"/>
      <c r="F20" s="1"/>
      <c r="G20" s="1"/>
    </row>
    <row r="21" spans="1:7" ht="15" customHeight="1" x14ac:dyDescent="0.2">
      <c r="A21" s="44"/>
      <c r="B21" s="76">
        <v>1</v>
      </c>
      <c r="C21" s="105" t="s">
        <v>18</v>
      </c>
      <c r="D21" s="105"/>
      <c r="E21" s="9" t="s">
        <v>19</v>
      </c>
      <c r="F21" s="1"/>
      <c r="G21" s="1"/>
    </row>
    <row r="22" spans="1:7" ht="15" customHeight="1" x14ac:dyDescent="0.2">
      <c r="A22" s="44"/>
      <c r="B22" s="76">
        <v>2</v>
      </c>
      <c r="C22" s="105" t="s">
        <v>20</v>
      </c>
      <c r="D22" s="105"/>
      <c r="E22" s="51" t="s">
        <v>21</v>
      </c>
      <c r="F22" s="1"/>
      <c r="G22" s="1"/>
    </row>
    <row r="23" spans="1:7" ht="15" customHeight="1" x14ac:dyDescent="0.2">
      <c r="A23" s="44"/>
      <c r="B23" s="76">
        <v>3</v>
      </c>
      <c r="C23" s="112" t="s">
        <v>22</v>
      </c>
      <c r="D23" s="112"/>
      <c r="E23" s="10">
        <v>0</v>
      </c>
      <c r="F23" s="1"/>
      <c r="G23" s="1"/>
    </row>
    <row r="24" spans="1:7" ht="15" customHeight="1" x14ac:dyDescent="0.2">
      <c r="A24" s="44"/>
      <c r="B24" s="76">
        <v>4</v>
      </c>
      <c r="C24" s="105" t="s">
        <v>23</v>
      </c>
      <c r="D24" s="105"/>
      <c r="E24" s="11" t="str">
        <f>E21</f>
        <v>Limpeza</v>
      </c>
      <c r="F24" s="1"/>
      <c r="G24" s="1"/>
    </row>
    <row r="25" spans="1:7" ht="15" customHeight="1" x14ac:dyDescent="0.2">
      <c r="A25" s="44"/>
      <c r="B25" s="76">
        <v>5</v>
      </c>
      <c r="C25" s="105" t="s">
        <v>24</v>
      </c>
      <c r="D25" s="105"/>
      <c r="E25" s="12">
        <v>46023</v>
      </c>
      <c r="F25" s="1"/>
      <c r="G25" s="1"/>
    </row>
    <row r="26" spans="1:7" ht="15" customHeight="1" x14ac:dyDescent="0.2">
      <c r="A26" s="44"/>
      <c r="B26" s="102"/>
      <c r="C26" s="103"/>
      <c r="D26" s="103"/>
      <c r="E26" s="52"/>
      <c r="F26" s="1"/>
      <c r="G26" s="1"/>
    </row>
    <row r="27" spans="1:7" ht="15" customHeight="1" x14ac:dyDescent="0.2">
      <c r="A27" s="44"/>
      <c r="B27" s="101" t="s">
        <v>25</v>
      </c>
      <c r="C27" s="101"/>
      <c r="D27" s="101"/>
      <c r="E27" s="101"/>
      <c r="F27" s="1"/>
      <c r="G27" s="1"/>
    </row>
    <row r="28" spans="1:7" ht="15" customHeight="1" x14ac:dyDescent="0.2">
      <c r="A28" s="44"/>
      <c r="B28" s="13">
        <v>1</v>
      </c>
      <c r="C28" s="98" t="s">
        <v>26</v>
      </c>
      <c r="D28" s="98"/>
      <c r="E28" s="13" t="s">
        <v>27</v>
      </c>
      <c r="F28" s="1"/>
      <c r="G28" s="1"/>
    </row>
    <row r="29" spans="1:7" ht="15" customHeight="1" x14ac:dyDescent="0.2">
      <c r="A29" s="44"/>
      <c r="B29" s="81" t="s">
        <v>5</v>
      </c>
      <c r="C29" s="112" t="s">
        <v>28</v>
      </c>
      <c r="D29" s="112"/>
      <c r="E29" s="10">
        <f>E23-E31</f>
        <v>0</v>
      </c>
      <c r="F29" s="1"/>
      <c r="G29" s="1"/>
    </row>
    <row r="30" spans="1:7" ht="15" customHeight="1" x14ac:dyDescent="0.2">
      <c r="A30" s="44"/>
      <c r="B30" s="81" t="s">
        <v>7</v>
      </c>
      <c r="C30" s="112" t="s">
        <v>29</v>
      </c>
      <c r="D30" s="112"/>
      <c r="E30" s="10">
        <v>0</v>
      </c>
      <c r="F30" s="1"/>
      <c r="G30" s="1"/>
    </row>
    <row r="31" spans="1:7" ht="15" customHeight="1" x14ac:dyDescent="0.2">
      <c r="A31" s="44"/>
      <c r="B31" s="81" t="s">
        <v>9</v>
      </c>
      <c r="C31" s="112" t="s">
        <v>30</v>
      </c>
      <c r="D31" s="112"/>
      <c r="E31" s="10">
        <v>0</v>
      </c>
      <c r="F31" s="1"/>
      <c r="G31" s="1"/>
    </row>
    <row r="32" spans="1:7" ht="15" customHeight="1" x14ac:dyDescent="0.2">
      <c r="A32" s="44"/>
      <c r="B32" s="81" t="s">
        <v>11</v>
      </c>
      <c r="C32" s="112" t="s">
        <v>31</v>
      </c>
      <c r="D32" s="112"/>
      <c r="E32" s="10">
        <v>0</v>
      </c>
      <c r="F32" s="1"/>
      <c r="G32" s="1"/>
    </row>
    <row r="33" spans="1:7" ht="15" customHeight="1" x14ac:dyDescent="0.2">
      <c r="A33" s="44"/>
      <c r="B33" s="81" t="s">
        <v>32</v>
      </c>
      <c r="C33" s="112" t="s">
        <v>33</v>
      </c>
      <c r="D33" s="112"/>
      <c r="E33" s="10">
        <v>0</v>
      </c>
      <c r="F33" s="1"/>
      <c r="G33" s="1"/>
    </row>
    <row r="34" spans="1:7" ht="15" customHeight="1" x14ac:dyDescent="0.2">
      <c r="A34" s="44"/>
      <c r="B34" s="81" t="s">
        <v>34</v>
      </c>
      <c r="C34" s="112" t="s">
        <v>35</v>
      </c>
      <c r="D34" s="112"/>
      <c r="E34" s="10">
        <v>0</v>
      </c>
      <c r="F34" s="1"/>
      <c r="G34" s="1"/>
    </row>
    <row r="35" spans="1:7" ht="15" customHeight="1" x14ac:dyDescent="0.2">
      <c r="A35" s="44"/>
      <c r="B35" s="98" t="s">
        <v>36</v>
      </c>
      <c r="C35" s="98"/>
      <c r="D35" s="98"/>
      <c r="E35" s="14">
        <f>SUM(E29:E34)</f>
        <v>0</v>
      </c>
      <c r="F35" s="1"/>
      <c r="G35" s="1"/>
    </row>
    <row r="36" spans="1:7" ht="6.75" customHeight="1" x14ac:dyDescent="0.2">
      <c r="A36" s="44"/>
      <c r="B36" s="61"/>
      <c r="C36" s="62"/>
      <c r="D36" s="63"/>
      <c r="E36" s="64"/>
      <c r="F36" s="1"/>
      <c r="G36" s="1"/>
    </row>
    <row r="37" spans="1:7" ht="15" customHeight="1" x14ac:dyDescent="0.2">
      <c r="A37" s="44"/>
      <c r="B37" s="114" t="s">
        <v>37</v>
      </c>
      <c r="C37" s="115"/>
      <c r="D37" s="115"/>
      <c r="E37" s="116"/>
      <c r="F37" s="1"/>
      <c r="G37" s="1"/>
    </row>
    <row r="38" spans="1:7" ht="6" customHeight="1" x14ac:dyDescent="0.2">
      <c r="A38" s="44"/>
      <c r="B38" s="82"/>
      <c r="C38" s="78"/>
      <c r="D38" s="78"/>
      <c r="E38" s="64"/>
      <c r="F38" s="1"/>
      <c r="G38" s="1"/>
    </row>
    <row r="39" spans="1:7" ht="15" customHeight="1" x14ac:dyDescent="0.2">
      <c r="A39" s="44"/>
      <c r="B39" s="104" t="s">
        <v>38</v>
      </c>
      <c r="C39" s="104"/>
      <c r="D39" s="104"/>
      <c r="E39" s="104"/>
      <c r="F39" s="1"/>
      <c r="G39" s="1"/>
    </row>
    <row r="40" spans="1:7" ht="15" customHeight="1" x14ac:dyDescent="0.2">
      <c r="A40" s="44"/>
      <c r="B40" s="76" t="s">
        <v>39</v>
      </c>
      <c r="C40" s="76" t="s">
        <v>40</v>
      </c>
      <c r="D40" s="75" t="s">
        <v>41</v>
      </c>
      <c r="E40" s="76" t="s">
        <v>27</v>
      </c>
      <c r="F40" s="1"/>
      <c r="G40" s="1"/>
    </row>
    <row r="41" spans="1:7" ht="15" customHeight="1" x14ac:dyDescent="0.2">
      <c r="A41" s="44"/>
      <c r="B41" s="76" t="s">
        <v>5</v>
      </c>
      <c r="C41" s="16" t="s">
        <v>42</v>
      </c>
      <c r="D41" s="17">
        <f>ROUND(1/12,4)</f>
        <v>8.3299999999999999E-2</v>
      </c>
      <c r="E41" s="18">
        <f>ROUND($E$35*D41,2)</f>
        <v>0</v>
      </c>
      <c r="F41" s="1"/>
      <c r="G41" s="1"/>
    </row>
    <row r="42" spans="1:7" ht="15" customHeight="1" x14ac:dyDescent="0.2">
      <c r="A42" s="44"/>
      <c r="B42" s="76" t="s">
        <v>7</v>
      </c>
      <c r="C42" s="16" t="s">
        <v>43</v>
      </c>
      <c r="D42" s="17">
        <f>ROUND(11.11%,4)</f>
        <v>0.1111</v>
      </c>
      <c r="E42" s="18">
        <f>ROUND($E$35*D42,2)</f>
        <v>0</v>
      </c>
      <c r="F42" s="1"/>
      <c r="G42" s="1"/>
    </row>
    <row r="43" spans="1:7" ht="15" customHeight="1" x14ac:dyDescent="0.2">
      <c r="A43" s="44"/>
      <c r="B43" s="76" t="s">
        <v>9</v>
      </c>
      <c r="C43" s="19" t="s">
        <v>44</v>
      </c>
      <c r="D43" s="20">
        <f>SUM(D41:D42)</f>
        <v>0.19440000000000002</v>
      </c>
      <c r="E43" s="14">
        <f>SUM(E41:E42)</f>
        <v>0</v>
      </c>
      <c r="F43" s="1"/>
      <c r="G43" s="1"/>
    </row>
    <row r="44" spans="1:7" ht="15" customHeight="1" x14ac:dyDescent="0.2">
      <c r="A44" s="44"/>
      <c r="B44" s="76" t="s">
        <v>11</v>
      </c>
      <c r="C44" s="16" t="s">
        <v>45</v>
      </c>
      <c r="D44" s="17">
        <f>D43*D57</f>
        <v>6.0264000000000005E-2</v>
      </c>
      <c r="E44" s="18">
        <f>ROUND($E$35*D44,2)</f>
        <v>0</v>
      </c>
      <c r="F44" s="1"/>
      <c r="G44" s="1"/>
    </row>
    <row r="45" spans="1:7" ht="15" customHeight="1" x14ac:dyDescent="0.2">
      <c r="A45" s="44"/>
      <c r="B45" s="104" t="s">
        <v>46</v>
      </c>
      <c r="C45" s="104"/>
      <c r="D45" s="20">
        <f>SUM(D43:D44)</f>
        <v>0.254664</v>
      </c>
      <c r="E45" s="14">
        <f>SUM(E43:E44)</f>
        <v>0</v>
      </c>
      <c r="F45" s="1"/>
      <c r="G45" s="1"/>
    </row>
    <row r="46" spans="1:7" ht="15" customHeight="1" x14ac:dyDescent="0.2">
      <c r="A46" s="44"/>
      <c r="B46" s="54"/>
      <c r="C46" s="56"/>
      <c r="D46" s="56"/>
      <c r="E46" s="53"/>
      <c r="F46" s="1"/>
      <c r="G46" s="1"/>
    </row>
    <row r="47" spans="1:7" ht="21" customHeight="1" x14ac:dyDescent="0.2">
      <c r="A47" s="44"/>
      <c r="B47" s="117" t="s">
        <v>47</v>
      </c>
      <c r="C47" s="117"/>
      <c r="D47" s="117"/>
      <c r="E47" s="117"/>
      <c r="F47" s="1"/>
      <c r="G47" s="1"/>
    </row>
    <row r="48" spans="1:7" ht="15" customHeight="1" x14ac:dyDescent="0.2">
      <c r="A48" s="44"/>
      <c r="B48" s="75" t="s">
        <v>48</v>
      </c>
      <c r="C48" s="19" t="s">
        <v>49</v>
      </c>
      <c r="D48" s="75" t="s">
        <v>41</v>
      </c>
      <c r="E48" s="75" t="s">
        <v>27</v>
      </c>
      <c r="F48" s="21"/>
      <c r="G48" s="1"/>
    </row>
    <row r="49" spans="1:7" ht="15" customHeight="1" x14ac:dyDescent="0.2">
      <c r="A49" s="44"/>
      <c r="B49" s="11" t="s">
        <v>5</v>
      </c>
      <c r="C49" s="16" t="s">
        <v>50</v>
      </c>
      <c r="D49" s="17">
        <v>0.2</v>
      </c>
      <c r="E49" s="18">
        <f t="shared" ref="E49:E56" si="0">ROUND($E$35*D49,2)</f>
        <v>0</v>
      </c>
      <c r="F49" s="1"/>
      <c r="G49" s="1"/>
    </row>
    <row r="50" spans="1:7" ht="15" customHeight="1" x14ac:dyDescent="0.2">
      <c r="A50" s="44"/>
      <c r="B50" s="11" t="s">
        <v>7</v>
      </c>
      <c r="C50" s="16" t="s">
        <v>51</v>
      </c>
      <c r="D50" s="17">
        <v>0</v>
      </c>
      <c r="E50" s="18">
        <f>ROUND($E$35*D50,2)</f>
        <v>0</v>
      </c>
      <c r="F50" s="1"/>
      <c r="G50" s="1"/>
    </row>
    <row r="51" spans="1:7" ht="15" customHeight="1" x14ac:dyDescent="0.2">
      <c r="A51" s="44"/>
      <c r="B51" s="11" t="s">
        <v>9</v>
      </c>
      <c r="C51" s="16" t="s">
        <v>135</v>
      </c>
      <c r="D51" s="17">
        <v>0.03</v>
      </c>
      <c r="E51" s="18">
        <f t="shared" si="0"/>
        <v>0</v>
      </c>
      <c r="F51" s="1"/>
      <c r="G51" s="1"/>
    </row>
    <row r="52" spans="1:7" ht="15" customHeight="1" x14ac:dyDescent="0.2">
      <c r="A52" s="44"/>
      <c r="B52" s="11" t="s">
        <v>11</v>
      </c>
      <c r="C52" s="16" t="s">
        <v>52</v>
      </c>
      <c r="D52" s="17">
        <v>0</v>
      </c>
      <c r="E52" s="18">
        <f t="shared" si="0"/>
        <v>0</v>
      </c>
      <c r="F52" s="1"/>
      <c r="G52" s="1"/>
    </row>
    <row r="53" spans="1:7" ht="15" customHeight="1" x14ac:dyDescent="0.2">
      <c r="A53" s="44"/>
      <c r="B53" s="11" t="s">
        <v>32</v>
      </c>
      <c r="C53" s="16" t="s">
        <v>53</v>
      </c>
      <c r="D53" s="17">
        <v>0</v>
      </c>
      <c r="E53" s="18">
        <f t="shared" si="0"/>
        <v>0</v>
      </c>
      <c r="F53" s="1"/>
      <c r="G53" s="1"/>
    </row>
    <row r="54" spans="1:7" ht="15" customHeight="1" x14ac:dyDescent="0.2">
      <c r="A54" s="44"/>
      <c r="B54" s="11" t="s">
        <v>34</v>
      </c>
      <c r="C54" s="16" t="s">
        <v>54</v>
      </c>
      <c r="D54" s="17">
        <v>0</v>
      </c>
      <c r="E54" s="18">
        <f t="shared" si="0"/>
        <v>0</v>
      </c>
      <c r="F54" s="1"/>
      <c r="G54" s="1"/>
    </row>
    <row r="55" spans="1:7" ht="15" customHeight="1" x14ac:dyDescent="0.2">
      <c r="A55" s="44"/>
      <c r="B55" s="11" t="s">
        <v>55</v>
      </c>
      <c r="C55" s="16" t="s">
        <v>56</v>
      </c>
      <c r="D55" s="17">
        <v>0</v>
      </c>
      <c r="E55" s="18">
        <f t="shared" si="0"/>
        <v>0</v>
      </c>
      <c r="F55" s="1"/>
      <c r="G55" s="1"/>
    </row>
    <row r="56" spans="1:7" ht="15" customHeight="1" x14ac:dyDescent="0.2">
      <c r="A56" s="44"/>
      <c r="B56" s="11" t="s">
        <v>57</v>
      </c>
      <c r="C56" s="16" t="s">
        <v>58</v>
      </c>
      <c r="D56" s="17">
        <v>0.08</v>
      </c>
      <c r="E56" s="18">
        <f t="shared" si="0"/>
        <v>0</v>
      </c>
      <c r="F56" s="1"/>
      <c r="G56" s="1"/>
    </row>
    <row r="57" spans="1:7" ht="15" customHeight="1" x14ac:dyDescent="0.2">
      <c r="A57" s="44"/>
      <c r="B57" s="113" t="s">
        <v>59</v>
      </c>
      <c r="C57" s="113"/>
      <c r="D57" s="20">
        <f>ROUND(SUM(D49:D56),4)</f>
        <v>0.31</v>
      </c>
      <c r="E57" s="14">
        <f>ROUND(SUM(E49:E56),2)</f>
        <v>0</v>
      </c>
      <c r="F57" s="1"/>
      <c r="G57" s="1"/>
    </row>
    <row r="58" spans="1:7" ht="15" customHeight="1" x14ac:dyDescent="0.2">
      <c r="A58" s="44"/>
      <c r="B58" s="54"/>
      <c r="C58" s="56"/>
      <c r="D58" s="56"/>
      <c r="E58" s="53"/>
      <c r="F58" s="1"/>
      <c r="G58" s="1"/>
    </row>
    <row r="59" spans="1:7" ht="15" customHeight="1" x14ac:dyDescent="0.2">
      <c r="A59" s="44"/>
      <c r="B59" s="118" t="s">
        <v>60</v>
      </c>
      <c r="C59" s="118"/>
      <c r="D59" s="118"/>
      <c r="E59" s="118"/>
      <c r="F59" s="1"/>
      <c r="G59" s="1"/>
    </row>
    <row r="60" spans="1:7" ht="15" customHeight="1" x14ac:dyDescent="0.2">
      <c r="A60" s="44"/>
      <c r="B60" s="81" t="s">
        <v>61</v>
      </c>
      <c r="C60" s="98" t="s">
        <v>62</v>
      </c>
      <c r="D60" s="98"/>
      <c r="E60" s="81" t="s">
        <v>27</v>
      </c>
      <c r="F60" s="1"/>
      <c r="G60" s="1"/>
    </row>
    <row r="61" spans="1:7" ht="15" customHeight="1" x14ac:dyDescent="0.2">
      <c r="A61" s="44"/>
      <c r="B61" s="81" t="s">
        <v>5</v>
      </c>
      <c r="C61" s="119" t="s">
        <v>63</v>
      </c>
      <c r="D61" s="119"/>
      <c r="E61" s="10">
        <f>IF(((G63*2*G61)-(E29*0.06))&lt;0,0,((G63*2*G61)-(E29*0.06)))</f>
        <v>0</v>
      </c>
      <c r="F61" s="1"/>
      <c r="G61" s="1"/>
    </row>
    <row r="62" spans="1:7" ht="15" customHeight="1" x14ac:dyDescent="0.2">
      <c r="A62" s="44"/>
      <c r="B62" s="81" t="s">
        <v>7</v>
      </c>
      <c r="C62" s="120" t="s">
        <v>64</v>
      </c>
      <c r="D62" s="120"/>
      <c r="E62" s="10">
        <f>G65*G61*(1-G67)</f>
        <v>0</v>
      </c>
      <c r="F62" s="1"/>
      <c r="G62" s="1"/>
    </row>
    <row r="63" spans="1:7" ht="15" customHeight="1" x14ac:dyDescent="0.2">
      <c r="A63" s="44"/>
      <c r="B63" s="81" t="s">
        <v>9</v>
      </c>
      <c r="C63" s="119" t="s">
        <v>65</v>
      </c>
      <c r="D63" s="119"/>
      <c r="E63" s="10"/>
      <c r="F63" s="1"/>
      <c r="G63" s="1"/>
    </row>
    <row r="64" spans="1:7" ht="15" customHeight="1" x14ac:dyDescent="0.2">
      <c r="A64" s="44"/>
      <c r="B64" s="81" t="s">
        <v>11</v>
      </c>
      <c r="C64" s="119" t="s">
        <v>66</v>
      </c>
      <c r="D64" s="119"/>
      <c r="E64" s="10">
        <f>E35*1%</f>
        <v>0</v>
      </c>
      <c r="F64" s="1"/>
      <c r="G64" s="1"/>
    </row>
    <row r="65" spans="1:7" ht="15" customHeight="1" x14ac:dyDescent="0.2">
      <c r="A65" s="44"/>
      <c r="B65" s="80" t="s">
        <v>67</v>
      </c>
      <c r="C65" s="119" t="s">
        <v>68</v>
      </c>
      <c r="D65" s="119"/>
      <c r="E65" s="10">
        <v>0</v>
      </c>
      <c r="F65" s="1"/>
      <c r="G65" s="1"/>
    </row>
    <row r="66" spans="1:7" ht="15" customHeight="1" x14ac:dyDescent="0.2">
      <c r="A66" s="44"/>
      <c r="B66" s="80" t="s">
        <v>34</v>
      </c>
      <c r="C66" s="119" t="s">
        <v>69</v>
      </c>
      <c r="D66" s="119"/>
      <c r="E66" s="10">
        <v>0</v>
      </c>
      <c r="F66" s="1"/>
      <c r="G66" s="1"/>
    </row>
    <row r="67" spans="1:7" ht="15" customHeight="1" x14ac:dyDescent="0.2">
      <c r="A67" s="44"/>
      <c r="B67" s="80" t="s">
        <v>55</v>
      </c>
      <c r="C67" s="120" t="s">
        <v>70</v>
      </c>
      <c r="D67" s="120"/>
      <c r="E67" s="10">
        <v>0</v>
      </c>
      <c r="F67" s="1"/>
      <c r="G67" s="1"/>
    </row>
    <row r="68" spans="1:7" ht="15" customHeight="1" x14ac:dyDescent="0.2">
      <c r="A68" s="44"/>
      <c r="B68" s="104" t="s">
        <v>71</v>
      </c>
      <c r="C68" s="104"/>
      <c r="D68" s="104"/>
      <c r="E68" s="23">
        <f>ROUND(SUM(E61:E67),2)</f>
        <v>0</v>
      </c>
      <c r="F68" s="1"/>
      <c r="G68" s="1"/>
    </row>
    <row r="69" spans="1:7" ht="15" customHeight="1" x14ac:dyDescent="0.2">
      <c r="A69" s="44"/>
      <c r="B69" s="49"/>
      <c r="C69" s="50"/>
      <c r="D69" s="47"/>
      <c r="E69" s="53"/>
      <c r="F69" s="1"/>
      <c r="G69" s="1"/>
    </row>
    <row r="70" spans="1:7" ht="15" customHeight="1" x14ac:dyDescent="0.2">
      <c r="A70" s="44"/>
      <c r="B70" s="121" t="s">
        <v>72</v>
      </c>
      <c r="C70" s="121"/>
      <c r="D70" s="121"/>
      <c r="E70" s="121"/>
      <c r="F70" s="1"/>
      <c r="G70" s="24"/>
    </row>
    <row r="71" spans="1:7" ht="15" customHeight="1" x14ac:dyDescent="0.2">
      <c r="A71" s="44"/>
      <c r="B71" s="75">
        <v>2</v>
      </c>
      <c r="C71" s="113" t="s">
        <v>73</v>
      </c>
      <c r="D71" s="113"/>
      <c r="E71" s="75" t="s">
        <v>27</v>
      </c>
      <c r="F71" s="1"/>
      <c r="G71" s="24"/>
    </row>
    <row r="72" spans="1:7" ht="15" customHeight="1" x14ac:dyDescent="0.2">
      <c r="A72" s="44"/>
      <c r="B72" s="75" t="s">
        <v>39</v>
      </c>
      <c r="C72" s="119" t="s">
        <v>74</v>
      </c>
      <c r="D72" s="119"/>
      <c r="E72" s="18">
        <f>ROUND(E45,2)</f>
        <v>0</v>
      </c>
      <c r="F72" s="1"/>
      <c r="G72" s="24"/>
    </row>
    <row r="73" spans="1:7" ht="15" customHeight="1" x14ac:dyDescent="0.2">
      <c r="A73" s="44"/>
      <c r="B73" s="75" t="s">
        <v>48</v>
      </c>
      <c r="C73" s="119" t="s">
        <v>49</v>
      </c>
      <c r="D73" s="119"/>
      <c r="E73" s="18">
        <f>ROUND(E57,2)</f>
        <v>0</v>
      </c>
      <c r="F73" s="1"/>
      <c r="G73" s="24"/>
    </row>
    <row r="74" spans="1:7" ht="15" customHeight="1" x14ac:dyDescent="0.2">
      <c r="A74" s="44"/>
      <c r="B74" s="75" t="s">
        <v>61</v>
      </c>
      <c r="C74" s="119" t="s">
        <v>62</v>
      </c>
      <c r="D74" s="119"/>
      <c r="E74" s="18">
        <f>E68</f>
        <v>0</v>
      </c>
      <c r="F74" s="1"/>
      <c r="G74" s="24"/>
    </row>
    <row r="75" spans="1:7" ht="15" customHeight="1" x14ac:dyDescent="0.2">
      <c r="A75" s="44"/>
      <c r="B75" s="113" t="s">
        <v>59</v>
      </c>
      <c r="C75" s="113"/>
      <c r="D75" s="113"/>
      <c r="E75" s="14">
        <f>ROUND(SUM(E72:E74),2)</f>
        <v>0</v>
      </c>
      <c r="F75" s="1"/>
      <c r="G75" s="24"/>
    </row>
    <row r="76" spans="1:7" ht="15" customHeight="1" x14ac:dyDescent="0.2">
      <c r="A76" s="44"/>
      <c r="B76" s="49"/>
      <c r="C76" s="50"/>
      <c r="D76" s="47"/>
      <c r="E76" s="53"/>
      <c r="F76" s="1"/>
      <c r="G76" s="24"/>
    </row>
    <row r="77" spans="1:7" ht="15" customHeight="1" x14ac:dyDescent="0.2">
      <c r="A77" s="44"/>
      <c r="B77" s="122" t="s">
        <v>75</v>
      </c>
      <c r="C77" s="122"/>
      <c r="D77" s="122"/>
      <c r="E77" s="122"/>
      <c r="F77" s="1"/>
      <c r="G77" s="24"/>
    </row>
    <row r="78" spans="1:7" ht="15" customHeight="1" x14ac:dyDescent="0.2">
      <c r="A78" s="44"/>
      <c r="B78" s="75">
        <v>3</v>
      </c>
      <c r="C78" s="19" t="s">
        <v>76</v>
      </c>
      <c r="D78" s="75" t="s">
        <v>41</v>
      </c>
      <c r="E78" s="75" t="s">
        <v>27</v>
      </c>
      <c r="F78" s="1"/>
      <c r="G78" s="24"/>
    </row>
    <row r="79" spans="1:7" ht="15" customHeight="1" x14ac:dyDescent="0.2">
      <c r="A79" s="44"/>
      <c r="B79" s="75" t="s">
        <v>5</v>
      </c>
      <c r="C79" s="16" t="s">
        <v>77</v>
      </c>
      <c r="D79" s="25">
        <f>1/12*0.05</f>
        <v>4.1666666666666666E-3</v>
      </c>
      <c r="E79" s="18">
        <f>ROUND(($E$35+$E$102)*D79,2)</f>
        <v>0</v>
      </c>
      <c r="F79" s="1"/>
      <c r="G79" s="24"/>
    </row>
    <row r="80" spans="1:7" ht="15" customHeight="1" x14ac:dyDescent="0.2">
      <c r="A80" s="44"/>
      <c r="B80" s="75" t="s">
        <v>7</v>
      </c>
      <c r="C80" s="16" t="s">
        <v>78</v>
      </c>
      <c r="D80" s="25">
        <v>2.9999999999999997E-4</v>
      </c>
      <c r="E80" s="18">
        <f>ROUND(($E$35+$E$102)*D80,2)</f>
        <v>0</v>
      </c>
      <c r="F80" s="1"/>
      <c r="G80" s="24"/>
    </row>
    <row r="81" spans="1:7" ht="15" customHeight="1" x14ac:dyDescent="0.2">
      <c r="A81" s="44"/>
      <c r="B81" s="75" t="s">
        <v>9</v>
      </c>
      <c r="C81" s="16" t="s">
        <v>79</v>
      </c>
      <c r="D81" s="25">
        <v>3.44E-2</v>
      </c>
      <c r="E81" s="18">
        <f>ROUND($E$35*D81,2)</f>
        <v>0</v>
      </c>
      <c r="F81" s="1"/>
      <c r="G81" s="24"/>
    </row>
    <row r="82" spans="1:7" ht="15" customHeight="1" x14ac:dyDescent="0.2">
      <c r="A82" s="44"/>
      <c r="B82" s="75" t="s">
        <v>11</v>
      </c>
      <c r="C82" s="16" t="s">
        <v>80</v>
      </c>
      <c r="D82" s="25">
        <v>1.9400000000000001E-2</v>
      </c>
      <c r="E82" s="18">
        <f>ROUND(($E$35+$E$102)*D82,2)</f>
        <v>0</v>
      </c>
      <c r="F82" s="1"/>
      <c r="G82" s="24"/>
    </row>
    <row r="83" spans="1:7" ht="15" customHeight="1" x14ac:dyDescent="0.2">
      <c r="A83" s="44"/>
      <c r="B83" s="75" t="s">
        <v>32</v>
      </c>
      <c r="C83" s="16" t="s">
        <v>81</v>
      </c>
      <c r="D83" s="25">
        <v>6.6E-3</v>
      </c>
      <c r="E83" s="18">
        <f>ROUND(($E$35+$E$102)*D83,2)</f>
        <v>0</v>
      </c>
      <c r="F83" s="1"/>
      <c r="G83" s="24"/>
    </row>
    <row r="84" spans="1:7" ht="15" customHeight="1" x14ac:dyDescent="0.2">
      <c r="A84" s="44"/>
      <c r="B84" s="75" t="s">
        <v>9</v>
      </c>
      <c r="C84" s="16" t="s">
        <v>82</v>
      </c>
      <c r="D84" s="25">
        <v>5.9999999999999995E-4</v>
      </c>
      <c r="E84" s="18">
        <f>ROUND($E$35*D84,2)</f>
        <v>0</v>
      </c>
      <c r="F84" s="1"/>
      <c r="G84" s="24"/>
    </row>
    <row r="85" spans="1:7" ht="15" customHeight="1" x14ac:dyDescent="0.2">
      <c r="A85" s="44"/>
      <c r="B85" s="113" t="s">
        <v>59</v>
      </c>
      <c r="C85" s="113"/>
      <c r="D85" s="26">
        <f>ROUND(SUM(D79:D84),4)</f>
        <v>6.5500000000000003E-2</v>
      </c>
      <c r="E85" s="23">
        <f>ROUND(SUM(E79:E84),2)</f>
        <v>0</v>
      </c>
      <c r="F85" s="1"/>
      <c r="G85" s="24"/>
    </row>
    <row r="86" spans="1:7" ht="15" customHeight="1" x14ac:dyDescent="0.2">
      <c r="A86" s="44"/>
      <c r="B86" s="77"/>
      <c r="C86" s="78"/>
      <c r="D86" s="78"/>
      <c r="E86" s="64"/>
      <c r="F86" s="1"/>
      <c r="G86" s="24"/>
    </row>
    <row r="87" spans="1:7" ht="15" customHeight="1" x14ac:dyDescent="0.2">
      <c r="A87" s="44"/>
      <c r="B87" s="123" t="s">
        <v>83</v>
      </c>
      <c r="C87" s="124"/>
      <c r="D87" s="124"/>
      <c r="E87" s="125"/>
      <c r="F87" s="1"/>
      <c r="G87" s="24"/>
    </row>
    <row r="88" spans="1:7" ht="15" customHeight="1" x14ac:dyDescent="0.2">
      <c r="A88" s="44"/>
      <c r="B88" s="77"/>
      <c r="C88" s="78"/>
      <c r="D88" s="78"/>
      <c r="E88" s="79"/>
      <c r="F88" s="1"/>
      <c r="G88" s="1"/>
    </row>
    <row r="89" spans="1:7" ht="15" customHeight="1" x14ac:dyDescent="0.2">
      <c r="A89" s="44"/>
      <c r="B89" s="118" t="s">
        <v>84</v>
      </c>
      <c r="C89" s="118"/>
      <c r="D89" s="118"/>
      <c r="E89" s="118"/>
      <c r="F89" s="1"/>
      <c r="G89" s="1"/>
    </row>
    <row r="90" spans="1:7" ht="15" customHeight="1" x14ac:dyDescent="0.2">
      <c r="A90" s="44"/>
      <c r="B90" s="75" t="s">
        <v>85</v>
      </c>
      <c r="C90" s="19" t="s">
        <v>86</v>
      </c>
      <c r="D90" s="75" t="s">
        <v>41</v>
      </c>
      <c r="E90" s="75" t="s">
        <v>27</v>
      </c>
      <c r="F90" s="1"/>
      <c r="G90" s="21"/>
    </row>
    <row r="91" spans="1:7" ht="15" customHeight="1" x14ac:dyDescent="0.2">
      <c r="A91" s="44"/>
      <c r="B91" s="75" t="s">
        <v>5</v>
      </c>
      <c r="C91" s="16" t="s">
        <v>87</v>
      </c>
      <c r="D91" s="25">
        <v>9.2599999999999991E-3</v>
      </c>
      <c r="E91" s="18">
        <f>ROUND(($E$35+$E$75+$E$85)*D91,2)</f>
        <v>0</v>
      </c>
      <c r="F91" s="1"/>
      <c r="G91" s="27"/>
    </row>
    <row r="92" spans="1:7" ht="15" customHeight="1" x14ac:dyDescent="0.2">
      <c r="A92" s="44"/>
      <c r="B92" s="75" t="s">
        <v>7</v>
      </c>
      <c r="C92" s="16" t="s">
        <v>86</v>
      </c>
      <c r="D92" s="25">
        <v>2.8E-3</v>
      </c>
      <c r="E92" s="18">
        <f t="shared" ref="E92:E97" si="1">ROUND(($E$35+$E$75+$E$85)*D92,2)</f>
        <v>0</v>
      </c>
      <c r="F92" s="28"/>
      <c r="G92" s="28"/>
    </row>
    <row r="93" spans="1:7" ht="15" customHeight="1" x14ac:dyDescent="0.2">
      <c r="A93" s="44"/>
      <c r="B93" s="75" t="s">
        <v>9</v>
      </c>
      <c r="C93" s="16" t="s">
        <v>88</v>
      </c>
      <c r="D93" s="25">
        <v>4.0000000000000002E-4</v>
      </c>
      <c r="E93" s="18">
        <f t="shared" si="1"/>
        <v>0</v>
      </c>
      <c r="F93" s="1"/>
      <c r="G93" s="1"/>
    </row>
    <row r="94" spans="1:7" ht="15" customHeight="1" x14ac:dyDescent="0.2">
      <c r="A94" s="44"/>
      <c r="B94" s="75" t="s">
        <v>11</v>
      </c>
      <c r="C94" s="16" t="s">
        <v>89</v>
      </c>
      <c r="D94" s="25">
        <v>2.7000000000000001E-3</v>
      </c>
      <c r="E94" s="18">
        <f t="shared" si="1"/>
        <v>0</v>
      </c>
      <c r="F94" s="1"/>
      <c r="G94" s="1"/>
    </row>
    <row r="95" spans="1:7" ht="15" customHeight="1" x14ac:dyDescent="0.2">
      <c r="A95" s="44"/>
      <c r="B95" s="75" t="s">
        <v>32</v>
      </c>
      <c r="C95" s="16" t="s">
        <v>90</v>
      </c>
      <c r="D95" s="25">
        <v>8.9999999999999998E-4</v>
      </c>
      <c r="E95" s="18">
        <f t="shared" si="1"/>
        <v>0</v>
      </c>
      <c r="F95" s="1"/>
      <c r="G95" s="1"/>
    </row>
    <row r="96" spans="1:7" ht="15" customHeight="1" x14ac:dyDescent="0.2">
      <c r="A96" s="44"/>
      <c r="B96" s="75" t="s">
        <v>34</v>
      </c>
      <c r="C96" s="16" t="s">
        <v>91</v>
      </c>
      <c r="D96" s="25">
        <v>1.66E-2</v>
      </c>
      <c r="E96" s="18">
        <f t="shared" si="1"/>
        <v>0</v>
      </c>
      <c r="F96" s="29"/>
      <c r="G96" s="1"/>
    </row>
    <row r="97" spans="1:7" ht="15" customHeight="1" x14ac:dyDescent="0.2">
      <c r="A97" s="44"/>
      <c r="B97" s="75" t="s">
        <v>55</v>
      </c>
      <c r="C97" s="16" t="s">
        <v>70</v>
      </c>
      <c r="D97" s="25"/>
      <c r="E97" s="18">
        <f t="shared" si="1"/>
        <v>0</v>
      </c>
      <c r="F97" s="29"/>
      <c r="G97" s="1"/>
    </row>
    <row r="98" spans="1:7" ht="15" customHeight="1" x14ac:dyDescent="0.2">
      <c r="A98" s="44"/>
      <c r="B98" s="113" t="s">
        <v>59</v>
      </c>
      <c r="C98" s="113"/>
      <c r="D98" s="20">
        <f>ROUND(SUM(D91:D97),4)</f>
        <v>3.27E-2</v>
      </c>
      <c r="E98" s="14">
        <f>ROUND(SUM(E91:E97),2)</f>
        <v>0</v>
      </c>
      <c r="F98" s="1"/>
      <c r="G98" s="1"/>
    </row>
    <row r="99" spans="1:7" ht="15" customHeight="1" x14ac:dyDescent="0.2">
      <c r="A99" s="44"/>
      <c r="B99" s="57"/>
      <c r="C99" s="55"/>
      <c r="D99" s="58"/>
      <c r="E99" s="53"/>
      <c r="F99" s="1"/>
      <c r="G99" s="30"/>
    </row>
    <row r="100" spans="1:7" ht="15" customHeight="1" x14ac:dyDescent="0.2">
      <c r="A100" s="44"/>
      <c r="B100" s="126" t="s">
        <v>92</v>
      </c>
      <c r="C100" s="126"/>
      <c r="D100" s="126"/>
      <c r="E100" s="126"/>
      <c r="F100" s="1"/>
      <c r="G100" s="1"/>
    </row>
    <row r="101" spans="1:7" ht="15" customHeight="1" x14ac:dyDescent="0.2">
      <c r="A101" s="44"/>
      <c r="B101" s="75" t="s">
        <v>93</v>
      </c>
      <c r="C101" s="19" t="s">
        <v>94</v>
      </c>
      <c r="D101" s="75" t="s">
        <v>41</v>
      </c>
      <c r="E101" s="75" t="s">
        <v>27</v>
      </c>
      <c r="F101" s="31"/>
      <c r="G101" s="1"/>
    </row>
    <row r="102" spans="1:7" ht="15" customHeight="1" x14ac:dyDescent="0.2">
      <c r="A102" s="44"/>
      <c r="B102" s="75" t="s">
        <v>5</v>
      </c>
      <c r="C102" s="16" t="s">
        <v>95</v>
      </c>
      <c r="D102" s="25" t="e">
        <f>E102/E35</f>
        <v>#DIV/0!</v>
      </c>
      <c r="E102" s="10">
        <v>0</v>
      </c>
      <c r="F102" s="32"/>
      <c r="G102" s="1"/>
    </row>
    <row r="103" spans="1:7" ht="15" customHeight="1" x14ac:dyDescent="0.2">
      <c r="A103" s="44"/>
      <c r="B103" s="127" t="s">
        <v>59</v>
      </c>
      <c r="C103" s="128"/>
      <c r="D103" s="129"/>
      <c r="E103" s="10">
        <f>ROUND(E102,2)</f>
        <v>0</v>
      </c>
      <c r="F103" s="1"/>
      <c r="G103" s="1"/>
    </row>
    <row r="104" spans="1:7" ht="15" customHeight="1" x14ac:dyDescent="0.2">
      <c r="A104" s="44"/>
      <c r="B104" s="49"/>
      <c r="C104" s="50"/>
      <c r="D104" s="47"/>
      <c r="E104" s="53"/>
      <c r="F104" s="1"/>
      <c r="G104" s="1"/>
    </row>
    <row r="105" spans="1:7" ht="15" customHeight="1" x14ac:dyDescent="0.2">
      <c r="A105" s="44"/>
      <c r="B105" s="122" t="s">
        <v>96</v>
      </c>
      <c r="C105" s="122"/>
      <c r="D105" s="122"/>
      <c r="E105" s="122"/>
      <c r="F105" s="1"/>
      <c r="G105" s="1"/>
    </row>
    <row r="106" spans="1:7" ht="15" customHeight="1" x14ac:dyDescent="0.2">
      <c r="A106" s="44"/>
      <c r="B106" s="75">
        <v>4</v>
      </c>
      <c r="C106" s="113" t="s">
        <v>97</v>
      </c>
      <c r="D106" s="113"/>
      <c r="E106" s="75" t="s">
        <v>27</v>
      </c>
      <c r="F106" s="1"/>
      <c r="G106" s="1"/>
    </row>
    <row r="107" spans="1:7" ht="15" customHeight="1" x14ac:dyDescent="0.2">
      <c r="A107" s="44"/>
      <c r="B107" s="11" t="s">
        <v>85</v>
      </c>
      <c r="C107" s="119" t="s">
        <v>86</v>
      </c>
      <c r="D107" s="119"/>
      <c r="E107" s="18">
        <f>ROUND(E98,2)</f>
        <v>0</v>
      </c>
      <c r="F107" s="1"/>
      <c r="G107" s="1"/>
    </row>
    <row r="108" spans="1:7" ht="15" customHeight="1" x14ac:dyDescent="0.2">
      <c r="A108" s="44"/>
      <c r="B108" s="11" t="s">
        <v>93</v>
      </c>
      <c r="C108" s="119" t="s">
        <v>94</v>
      </c>
      <c r="D108" s="119"/>
      <c r="E108" s="18">
        <f>ROUND(E103,2)</f>
        <v>0</v>
      </c>
      <c r="F108" s="1"/>
      <c r="G108" s="1"/>
    </row>
    <row r="109" spans="1:7" ht="15" customHeight="1" x14ac:dyDescent="0.2">
      <c r="A109" s="44"/>
      <c r="B109" s="113" t="s">
        <v>59</v>
      </c>
      <c r="C109" s="113"/>
      <c r="D109" s="113"/>
      <c r="E109" s="14">
        <f>ROUND(SUM(E107:E108),2)</f>
        <v>0</v>
      </c>
      <c r="F109" s="1"/>
      <c r="G109" s="1"/>
    </row>
    <row r="110" spans="1:7" ht="15" customHeight="1" x14ac:dyDescent="0.2">
      <c r="A110" s="44"/>
      <c r="B110" s="49"/>
      <c r="C110" s="50"/>
      <c r="D110" s="47"/>
      <c r="E110" s="53"/>
      <c r="F110" s="29"/>
      <c r="G110" s="1"/>
    </row>
    <row r="111" spans="1:7" ht="15" customHeight="1" x14ac:dyDescent="0.2">
      <c r="A111" s="44"/>
      <c r="B111" s="101" t="s">
        <v>98</v>
      </c>
      <c r="C111" s="101"/>
      <c r="D111" s="101"/>
      <c r="E111" s="101"/>
      <c r="F111" s="1"/>
      <c r="G111" s="1"/>
    </row>
    <row r="112" spans="1:7" ht="15" customHeight="1" x14ac:dyDescent="0.2">
      <c r="A112" s="44"/>
      <c r="B112" s="76">
        <v>5</v>
      </c>
      <c r="C112" s="104" t="s">
        <v>99</v>
      </c>
      <c r="D112" s="104"/>
      <c r="E112" s="76" t="s">
        <v>27</v>
      </c>
      <c r="F112" s="1"/>
      <c r="G112" s="1"/>
    </row>
    <row r="113" spans="1:7" ht="15" customHeight="1" x14ac:dyDescent="0.2">
      <c r="A113" s="44"/>
      <c r="B113" s="76" t="s">
        <v>5</v>
      </c>
      <c r="C113" s="132" t="s">
        <v>100</v>
      </c>
      <c r="D113" s="132"/>
      <c r="E113" s="33">
        <v>0</v>
      </c>
      <c r="F113" s="1"/>
      <c r="G113" s="1"/>
    </row>
    <row r="114" spans="1:7" ht="15" customHeight="1" x14ac:dyDescent="0.2">
      <c r="A114" s="44"/>
      <c r="B114" s="76" t="s">
        <v>7</v>
      </c>
      <c r="C114" s="132" t="s">
        <v>101</v>
      </c>
      <c r="D114" s="132"/>
      <c r="E114" s="10">
        <v>0</v>
      </c>
      <c r="F114" s="1"/>
      <c r="G114" s="1"/>
    </row>
    <row r="115" spans="1:7" ht="15" customHeight="1" x14ac:dyDescent="0.2">
      <c r="A115" s="44"/>
      <c r="B115" s="34" t="s">
        <v>9</v>
      </c>
      <c r="C115" s="132" t="s">
        <v>102</v>
      </c>
      <c r="D115" s="132"/>
      <c r="E115" s="10">
        <v>0</v>
      </c>
      <c r="F115" s="1"/>
      <c r="G115" s="1"/>
    </row>
    <row r="116" spans="1:7" ht="15" customHeight="1" x14ac:dyDescent="0.2">
      <c r="A116" s="44"/>
      <c r="B116" s="34" t="s">
        <v>11</v>
      </c>
      <c r="C116" s="132" t="s">
        <v>70</v>
      </c>
      <c r="D116" s="132"/>
      <c r="E116" s="10">
        <v>0</v>
      </c>
      <c r="F116" s="1"/>
      <c r="G116" s="1"/>
    </row>
    <row r="117" spans="1:7" ht="15" customHeight="1" x14ac:dyDescent="0.2">
      <c r="A117" s="44"/>
      <c r="B117" s="104" t="s">
        <v>103</v>
      </c>
      <c r="C117" s="104"/>
      <c r="D117" s="104"/>
      <c r="E117" s="23">
        <f>ROUND(SUM(E113:E116),2)</f>
        <v>0</v>
      </c>
      <c r="F117" s="1"/>
      <c r="G117" s="1"/>
    </row>
    <row r="118" spans="1:7" ht="15" customHeight="1" x14ac:dyDescent="0.2">
      <c r="A118" s="44"/>
      <c r="B118" s="130"/>
      <c r="C118" s="131"/>
      <c r="D118" s="131"/>
      <c r="E118" s="48"/>
      <c r="F118" s="1"/>
      <c r="G118" s="1"/>
    </row>
    <row r="119" spans="1:7" ht="15" customHeight="1" x14ac:dyDescent="0.2">
      <c r="A119" s="44"/>
      <c r="B119" s="101" t="s">
        <v>104</v>
      </c>
      <c r="C119" s="101"/>
      <c r="D119" s="101"/>
      <c r="E119" s="101"/>
      <c r="F119" s="1"/>
      <c r="G119" s="1"/>
    </row>
    <row r="120" spans="1:7" ht="15" customHeight="1" x14ac:dyDescent="0.2">
      <c r="A120" s="44"/>
      <c r="B120" s="75">
        <v>6</v>
      </c>
      <c r="C120" s="19" t="s">
        <v>105</v>
      </c>
      <c r="D120" s="75" t="s">
        <v>41</v>
      </c>
      <c r="E120" s="75" t="s">
        <v>27</v>
      </c>
      <c r="F120" s="1"/>
      <c r="G120" s="1"/>
    </row>
    <row r="121" spans="1:7" ht="15" customHeight="1" x14ac:dyDescent="0.2">
      <c r="A121" s="44"/>
      <c r="B121" s="75" t="s">
        <v>5</v>
      </c>
      <c r="C121" s="16" t="s">
        <v>106</v>
      </c>
      <c r="D121" s="35">
        <v>0</v>
      </c>
      <c r="E121" s="10">
        <f>E137*D121</f>
        <v>0</v>
      </c>
      <c r="F121" s="1"/>
      <c r="G121" s="1"/>
    </row>
    <row r="122" spans="1:7" ht="15" customHeight="1" x14ac:dyDescent="0.2">
      <c r="A122" s="44"/>
      <c r="B122" s="75" t="s">
        <v>7</v>
      </c>
      <c r="C122" s="16" t="s">
        <v>107</v>
      </c>
      <c r="D122" s="35">
        <v>0</v>
      </c>
      <c r="E122" s="10">
        <f>(E137+E121)*D122</f>
        <v>0</v>
      </c>
      <c r="F122" s="1"/>
      <c r="G122" s="1"/>
    </row>
    <row r="123" spans="1:7" ht="15" customHeight="1" x14ac:dyDescent="0.2">
      <c r="A123" s="44"/>
      <c r="B123" s="75" t="s">
        <v>9</v>
      </c>
      <c r="C123" s="16" t="s">
        <v>133</v>
      </c>
      <c r="D123" s="36"/>
      <c r="E123" s="10"/>
      <c r="F123" s="1"/>
      <c r="G123" s="1"/>
    </row>
    <row r="124" spans="1:7" ht="15" customHeight="1" x14ac:dyDescent="0.2">
      <c r="A124" s="44"/>
      <c r="B124" s="75"/>
      <c r="C124" s="16" t="s">
        <v>108</v>
      </c>
      <c r="D124" s="37">
        <v>6.4999999999999997E-3</v>
      </c>
      <c r="E124" s="10">
        <f>ROUND((E137+E121+E122)/(1-$D$127)*D124,2)</f>
        <v>0</v>
      </c>
      <c r="F124" s="1"/>
      <c r="G124" s="1"/>
    </row>
    <row r="125" spans="1:7" ht="15" customHeight="1" x14ac:dyDescent="0.2">
      <c r="A125" s="44"/>
      <c r="B125" s="75"/>
      <c r="C125" s="16" t="s">
        <v>109</v>
      </c>
      <c r="D125" s="37">
        <v>0.03</v>
      </c>
      <c r="E125" s="10">
        <f>ROUND((E137+E121+E122)/(1-$D$127)*D125,2)</f>
        <v>0</v>
      </c>
      <c r="F125" s="1"/>
      <c r="G125" s="1"/>
    </row>
    <row r="126" spans="1:7" ht="15" customHeight="1" x14ac:dyDescent="0.2">
      <c r="A126" s="44"/>
      <c r="B126" s="11"/>
      <c r="C126" s="16" t="s">
        <v>110</v>
      </c>
      <c r="D126" s="37">
        <v>0.03</v>
      </c>
      <c r="E126" s="10">
        <f>ROUND((E137+E121+E122)/(1-$D$127)*D126,2)</f>
        <v>0</v>
      </c>
      <c r="F126" s="1"/>
      <c r="G126" s="1"/>
    </row>
    <row r="127" spans="1:7" ht="15" customHeight="1" x14ac:dyDescent="0.2">
      <c r="A127" s="44"/>
      <c r="B127" s="75"/>
      <c r="C127" s="38" t="s">
        <v>111</v>
      </c>
      <c r="D127" s="36">
        <f>SUM(D124:D126)</f>
        <v>6.6500000000000004E-2</v>
      </c>
      <c r="E127" s="14">
        <f>ROUND(SUM(E124:E126),2)</f>
        <v>0</v>
      </c>
      <c r="F127" s="1"/>
      <c r="G127" s="1"/>
    </row>
    <row r="128" spans="1:7" ht="15" customHeight="1" x14ac:dyDescent="0.2">
      <c r="A128" s="44"/>
      <c r="B128" s="127" t="s">
        <v>112</v>
      </c>
      <c r="C128" s="128"/>
      <c r="D128" s="129"/>
      <c r="E128" s="14">
        <f>ROUND(E127+E121+E122,2)</f>
        <v>0</v>
      </c>
      <c r="F128" s="1"/>
      <c r="G128" s="1"/>
    </row>
    <row r="129" spans="1:7" ht="15" customHeight="1" x14ac:dyDescent="0.2">
      <c r="A129" s="44"/>
      <c r="B129" s="59"/>
      <c r="C129" s="58"/>
      <c r="D129" s="58"/>
      <c r="E129" s="48"/>
      <c r="F129" s="1"/>
      <c r="G129" s="1"/>
    </row>
    <row r="130" spans="1:7" ht="15" customHeight="1" x14ac:dyDescent="0.2">
      <c r="A130" s="44"/>
      <c r="B130" s="122" t="s">
        <v>113</v>
      </c>
      <c r="C130" s="122"/>
      <c r="D130" s="122"/>
      <c r="E130" s="122"/>
      <c r="F130" s="1"/>
      <c r="G130" s="1"/>
    </row>
    <row r="131" spans="1:7" ht="15" customHeight="1" x14ac:dyDescent="0.2">
      <c r="A131" s="44"/>
      <c r="B131" s="11"/>
      <c r="C131" s="113" t="s">
        <v>114</v>
      </c>
      <c r="D131" s="113"/>
      <c r="E131" s="75" t="s">
        <v>27</v>
      </c>
      <c r="F131" s="1"/>
      <c r="G131" s="1"/>
    </row>
    <row r="132" spans="1:7" ht="15" customHeight="1" x14ac:dyDescent="0.2">
      <c r="A132" s="44"/>
      <c r="B132" s="75" t="s">
        <v>5</v>
      </c>
      <c r="C132" s="119" t="s">
        <v>115</v>
      </c>
      <c r="D132" s="119"/>
      <c r="E132" s="39">
        <f>ROUND(E35,2)</f>
        <v>0</v>
      </c>
      <c r="F132" s="1"/>
      <c r="G132" s="1"/>
    </row>
    <row r="133" spans="1:7" ht="15" customHeight="1" x14ac:dyDescent="0.2">
      <c r="A133" s="44"/>
      <c r="B133" s="75" t="s">
        <v>7</v>
      </c>
      <c r="C133" s="119" t="s">
        <v>116</v>
      </c>
      <c r="D133" s="119"/>
      <c r="E133" s="40">
        <f>ROUND(E75,2)</f>
        <v>0</v>
      </c>
      <c r="F133" s="1"/>
      <c r="G133" s="1"/>
    </row>
    <row r="134" spans="1:7" ht="15" customHeight="1" x14ac:dyDescent="0.2">
      <c r="A134" s="44"/>
      <c r="B134" s="75" t="s">
        <v>9</v>
      </c>
      <c r="C134" s="119" t="s">
        <v>75</v>
      </c>
      <c r="D134" s="119"/>
      <c r="E134" s="39">
        <f>ROUND(E85,2)</f>
        <v>0</v>
      </c>
      <c r="F134" s="1"/>
      <c r="G134" s="1"/>
    </row>
    <row r="135" spans="1:7" ht="15" customHeight="1" x14ac:dyDescent="0.2">
      <c r="A135" s="44"/>
      <c r="B135" s="75" t="s">
        <v>11</v>
      </c>
      <c r="C135" s="119" t="s">
        <v>83</v>
      </c>
      <c r="D135" s="119"/>
      <c r="E135" s="39">
        <f>ROUND(E109,2)</f>
        <v>0</v>
      </c>
      <c r="F135" s="1"/>
      <c r="G135" s="1"/>
    </row>
    <row r="136" spans="1:7" ht="15" customHeight="1" x14ac:dyDescent="0.2">
      <c r="A136" s="44"/>
      <c r="B136" s="75" t="s">
        <v>32</v>
      </c>
      <c r="C136" s="119" t="s">
        <v>117</v>
      </c>
      <c r="D136" s="119"/>
      <c r="E136" s="39">
        <f>ROUND(E117,2)</f>
        <v>0</v>
      </c>
      <c r="F136" s="1"/>
      <c r="G136" s="1"/>
    </row>
    <row r="137" spans="1:7" ht="15" customHeight="1" x14ac:dyDescent="0.2">
      <c r="A137" s="44"/>
      <c r="B137" s="113" t="s">
        <v>118</v>
      </c>
      <c r="C137" s="113"/>
      <c r="D137" s="113"/>
      <c r="E137" s="39">
        <f>ROUND(SUM(E132:E136),2)</f>
        <v>0</v>
      </c>
      <c r="F137" s="1"/>
      <c r="G137" s="1"/>
    </row>
    <row r="138" spans="1:7" ht="15" customHeight="1" x14ac:dyDescent="0.2">
      <c r="A138" s="44"/>
      <c r="B138" s="75" t="s">
        <v>34</v>
      </c>
      <c r="C138" s="119" t="s">
        <v>119</v>
      </c>
      <c r="D138" s="119"/>
      <c r="E138" s="39">
        <f>ROUND(E128,2)</f>
        <v>0</v>
      </c>
      <c r="F138" s="1"/>
      <c r="G138" s="1"/>
    </row>
    <row r="139" spans="1:7" ht="15" customHeight="1" x14ac:dyDescent="0.2">
      <c r="A139" s="44"/>
      <c r="B139" s="113" t="s">
        <v>120</v>
      </c>
      <c r="C139" s="113"/>
      <c r="D139" s="113"/>
      <c r="E139" s="39">
        <f>ROUND(E137+E138,2)</f>
        <v>0</v>
      </c>
      <c r="F139" s="1"/>
      <c r="G139" s="1"/>
    </row>
    <row r="140" spans="1:7" ht="15" customHeight="1" x14ac:dyDescent="0.2">
      <c r="A140" s="44"/>
      <c r="B140" s="59"/>
      <c r="C140" s="58"/>
      <c r="D140" s="58"/>
      <c r="E140" s="48"/>
      <c r="F140" s="1"/>
      <c r="G140" s="1"/>
    </row>
    <row r="141" spans="1:7" ht="15" customHeight="1" x14ac:dyDescent="0.2">
      <c r="A141" s="44"/>
      <c r="B141" s="122" t="s">
        <v>121</v>
      </c>
      <c r="C141" s="122"/>
      <c r="D141" s="122"/>
      <c r="E141" s="122"/>
      <c r="F141" s="1"/>
      <c r="G141" s="1"/>
    </row>
    <row r="142" spans="1:7" ht="15" customHeight="1" x14ac:dyDescent="0.2">
      <c r="A142" s="44"/>
      <c r="B142" s="117" t="s">
        <v>122</v>
      </c>
      <c r="C142" s="117"/>
      <c r="D142" s="117"/>
      <c r="E142" s="117"/>
      <c r="F142" s="1"/>
      <c r="G142" s="1"/>
    </row>
    <row r="143" spans="1:7" ht="15" customHeight="1" x14ac:dyDescent="0.2">
      <c r="A143" s="44"/>
      <c r="B143" s="11"/>
      <c r="C143" s="113" t="s">
        <v>123</v>
      </c>
      <c r="D143" s="113"/>
      <c r="E143" s="75" t="s">
        <v>124</v>
      </c>
      <c r="F143" s="1"/>
      <c r="G143" s="1"/>
    </row>
    <row r="144" spans="1:7" ht="15" customHeight="1" x14ac:dyDescent="0.2">
      <c r="A144" s="44"/>
      <c r="B144" s="75" t="s">
        <v>5</v>
      </c>
      <c r="C144" s="119" t="s">
        <v>125</v>
      </c>
      <c r="D144" s="119"/>
      <c r="E144" s="41">
        <f>E139</f>
        <v>0</v>
      </c>
      <c r="F144" s="1"/>
      <c r="G144" s="32"/>
    </row>
    <row r="145" spans="1:7" ht="15" customHeight="1" x14ac:dyDescent="0.2">
      <c r="A145" s="44"/>
      <c r="B145" s="75" t="s">
        <v>7</v>
      </c>
      <c r="C145" s="119" t="s">
        <v>126</v>
      </c>
      <c r="D145" s="119"/>
      <c r="E145" s="42">
        <f>E15</f>
        <v>4</v>
      </c>
      <c r="F145" s="1"/>
      <c r="G145" s="1"/>
    </row>
    <row r="146" spans="1:7" ht="15" customHeight="1" x14ac:dyDescent="0.2">
      <c r="A146" s="44"/>
      <c r="B146" s="75" t="s">
        <v>9</v>
      </c>
      <c r="C146" s="119" t="s">
        <v>127</v>
      </c>
      <c r="D146" s="119"/>
      <c r="E146" s="43">
        <f>E144*E145</f>
        <v>0</v>
      </c>
      <c r="F146" s="1"/>
      <c r="G146" s="1"/>
    </row>
    <row r="147" spans="1:7" ht="15" customHeight="1" x14ac:dyDescent="0.2">
      <c r="A147" s="44"/>
      <c r="B147" s="75" t="s">
        <v>11</v>
      </c>
      <c r="C147" s="119" t="s">
        <v>128</v>
      </c>
      <c r="D147" s="119"/>
      <c r="E147" s="71">
        <f>E146*12</f>
        <v>0</v>
      </c>
      <c r="F147" s="1"/>
      <c r="G147" s="1"/>
    </row>
  </sheetData>
  <mergeCells count="92">
    <mergeCell ref="C147:D147"/>
    <mergeCell ref="B141:E141"/>
    <mergeCell ref="B142:E142"/>
    <mergeCell ref="C143:D143"/>
    <mergeCell ref="C144:D144"/>
    <mergeCell ref="C145:D145"/>
    <mergeCell ref="C146:D146"/>
    <mergeCell ref="C134:D134"/>
    <mergeCell ref="C135:D135"/>
    <mergeCell ref="C136:D136"/>
    <mergeCell ref="B137:D137"/>
    <mergeCell ref="C138:D138"/>
    <mergeCell ref="B139:D139"/>
    <mergeCell ref="B119:E119"/>
    <mergeCell ref="B128:D128"/>
    <mergeCell ref="B130:E130"/>
    <mergeCell ref="C131:D131"/>
    <mergeCell ref="C132:D132"/>
    <mergeCell ref="C133:D133"/>
    <mergeCell ref="C113:D113"/>
    <mergeCell ref="C114:D114"/>
    <mergeCell ref="C115:D115"/>
    <mergeCell ref="C116:D116"/>
    <mergeCell ref="B117:D117"/>
    <mergeCell ref="B118:D118"/>
    <mergeCell ref="C106:D106"/>
    <mergeCell ref="C107:D107"/>
    <mergeCell ref="C108:D108"/>
    <mergeCell ref="B109:D109"/>
    <mergeCell ref="B111:E111"/>
    <mergeCell ref="C112:D112"/>
    <mergeCell ref="B87:E87"/>
    <mergeCell ref="B89:E89"/>
    <mergeCell ref="B98:C98"/>
    <mergeCell ref="B100:E100"/>
    <mergeCell ref="B103:D103"/>
    <mergeCell ref="B105:E105"/>
    <mergeCell ref="C72:D72"/>
    <mergeCell ref="C73:D73"/>
    <mergeCell ref="C74:D74"/>
    <mergeCell ref="B75:D75"/>
    <mergeCell ref="B77:E77"/>
    <mergeCell ref="B85:C85"/>
    <mergeCell ref="C65:D65"/>
    <mergeCell ref="C66:D66"/>
    <mergeCell ref="C67:D67"/>
    <mergeCell ref="B68:D68"/>
    <mergeCell ref="B70:E70"/>
    <mergeCell ref="C71:D71"/>
    <mergeCell ref="B59:E59"/>
    <mergeCell ref="C60:D60"/>
    <mergeCell ref="C61:D61"/>
    <mergeCell ref="C62:D62"/>
    <mergeCell ref="C63:D63"/>
    <mergeCell ref="C64:D64"/>
    <mergeCell ref="B35:D35"/>
    <mergeCell ref="B37:E37"/>
    <mergeCell ref="B39:E39"/>
    <mergeCell ref="B45:C45"/>
    <mergeCell ref="B47:E47"/>
    <mergeCell ref="B57:C57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B26:D26"/>
    <mergeCell ref="B27:E27"/>
    <mergeCell ref="C28:D28"/>
    <mergeCell ref="E15:E16"/>
    <mergeCell ref="B18:E18"/>
    <mergeCell ref="B19:D19"/>
    <mergeCell ref="B20:E20"/>
    <mergeCell ref="C21:D21"/>
    <mergeCell ref="C22:D22"/>
    <mergeCell ref="C9:D9"/>
    <mergeCell ref="C10:D10"/>
    <mergeCell ref="C11:D11"/>
    <mergeCell ref="C12:D12"/>
    <mergeCell ref="B14:C14"/>
    <mergeCell ref="B15:C16"/>
    <mergeCell ref="D15:D16"/>
    <mergeCell ref="B1:E1"/>
    <mergeCell ref="B2:E2"/>
    <mergeCell ref="B3:C3"/>
    <mergeCell ref="C5:E5"/>
    <mergeCell ref="C6:E6"/>
    <mergeCell ref="B8:E8"/>
  </mergeCells>
  <pageMargins left="0.511811024" right="0.511811024" top="0.78740157499999996" bottom="0.78740157499999996" header="0.31496062000000002" footer="0.31496062000000002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08 HORAS</vt:lpstr>
      <vt:lpstr>04 HORAS</vt:lpstr>
      <vt:lpstr>'04 HORAS'!Area_de_impressao</vt:lpstr>
      <vt:lpstr>'08 HORAS'!Area_de_impressao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2026-08-18T14:36:58Z</cp:lastPrinted>
  <dcterms:created xsi:type="dcterms:W3CDTF">2026-08-05T17:24:43Z</dcterms:created>
  <dcterms:modified xsi:type="dcterms:W3CDTF">2026-08-18T14:37:55Z</dcterms:modified>
</cp:coreProperties>
</file>